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24226"/>
  <xr:revisionPtr revIDLastSave="0" documentId="13_ncr:1_{1AB72E4F-BA51-445A-883A-5AC8EF64EA22}" xr6:coauthVersionLast="47" xr6:coauthVersionMax="47" xr10:uidLastSave="{00000000-0000-0000-0000-000000000000}"/>
  <bookViews>
    <workbookView xWindow="28692" yWindow="-108" windowWidth="21816" windowHeight="13716" xr2:uid="{00000000-000D-0000-FFFF-FFFF00000000}"/>
  </bookViews>
  <sheets>
    <sheet name="anno 2022" sheetId="5" r:id="rId1"/>
    <sheet name="Foglio2" sheetId="8" r:id="rId2"/>
    <sheet name="Foglio3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5" l="1"/>
  <c r="D23" i="5" l="1"/>
  <c r="D25" i="5" s="1"/>
  <c r="C48" i="5"/>
  <c r="D48" i="5"/>
  <c r="C47" i="5"/>
  <c r="D47" i="5"/>
  <c r="C44" i="5"/>
  <c r="D44" i="5"/>
  <c r="C45" i="5"/>
  <c r="D45" i="5"/>
  <c r="C46" i="5"/>
  <c r="D46" i="5"/>
  <c r="C49" i="5"/>
  <c r="D49" i="5"/>
  <c r="G50" i="5"/>
  <c r="I19" i="5"/>
  <c r="I18" i="5"/>
  <c r="I17" i="5"/>
  <c r="I15" i="5"/>
  <c r="I16" i="5"/>
  <c r="I20" i="5" l="1"/>
  <c r="J23" i="5"/>
  <c r="J24" i="5" s="1"/>
  <c r="J25" i="5" s="1"/>
  <c r="D26" i="5"/>
  <c r="E49" i="5"/>
  <c r="F49" i="5" s="1"/>
  <c r="H49" i="5" s="1"/>
  <c r="I49" i="5" s="1"/>
  <c r="E44" i="5"/>
  <c r="F44" i="5" s="1"/>
  <c r="H44" i="5" s="1"/>
  <c r="I44" i="5" s="1"/>
  <c r="E46" i="5"/>
  <c r="F46" i="5" s="1"/>
  <c r="H46" i="5" s="1"/>
  <c r="I46" i="5" s="1"/>
  <c r="E48" i="5"/>
  <c r="F48" i="5" s="1"/>
  <c r="H48" i="5" s="1"/>
  <c r="I48" i="5" s="1"/>
  <c r="E45" i="5"/>
  <c r="F45" i="5" s="1"/>
  <c r="H45" i="5" s="1"/>
  <c r="I45" i="5" s="1"/>
  <c r="E47" i="5"/>
  <c r="F47" i="5" s="1"/>
  <c r="D31" i="5"/>
  <c r="D29" i="5"/>
  <c r="F54" i="5" l="1"/>
  <c r="F55" i="5" s="1"/>
  <c r="H47" i="5"/>
  <c r="H50" i="5" l="1"/>
  <c r="I47" i="5"/>
  <c r="I50" i="5" s="1"/>
  <c r="F62" i="5" l="1"/>
  <c r="F63" i="5" s="1"/>
  <c r="F60" i="5"/>
  <c r="F61" i="5" s="1"/>
  <c r="F56" i="5"/>
  <c r="F57" i="5" s="1"/>
</calcChain>
</file>

<file path=xl/sharedStrings.xml><?xml version="1.0" encoding="utf-8"?>
<sst xmlns="http://schemas.openxmlformats.org/spreadsheetml/2006/main" count="75" uniqueCount="70">
  <si>
    <t>B3</t>
  </si>
  <si>
    <t>B1</t>
  </si>
  <si>
    <t>D1</t>
  </si>
  <si>
    <t>C1</t>
  </si>
  <si>
    <t>totale</t>
  </si>
  <si>
    <t>D3</t>
  </si>
  <si>
    <t>A1</t>
  </si>
  <si>
    <t>categoria</t>
  </si>
  <si>
    <t>tabellare</t>
  </si>
  <si>
    <t>tredicesima</t>
  </si>
  <si>
    <t>assunzioni programmate</t>
  </si>
  <si>
    <t>costo assunzioni</t>
  </si>
  <si>
    <t>anno</t>
  </si>
  <si>
    <t>perc. applicabile</t>
  </si>
  <si>
    <t>totale disponibile</t>
  </si>
  <si>
    <t>media</t>
  </si>
  <si>
    <t>con e oltre 1.500.000 abitanti</t>
  </si>
  <si>
    <t>valore soglia</t>
  </si>
  <si>
    <t>eventuale incremento massimo spesa personale</t>
  </si>
  <si>
    <t>percentuale incremento applicabile</t>
  </si>
  <si>
    <t>valore entrate correnti da rapportare</t>
  </si>
  <si>
    <t>eventuale ulteriore incremento dalle facoltà assunzionali</t>
  </si>
  <si>
    <t>www.carmignaniconsulenza.com</t>
  </si>
  <si>
    <t>facoltà assunzionali lorde diponibili del quinquennio precedente</t>
  </si>
  <si>
    <t>eventuali altre spese di personale da aggiungere</t>
  </si>
  <si>
    <t>totali</t>
  </si>
  <si>
    <t>costo al lordo dell'IRAP</t>
  </si>
  <si>
    <t>oneri</t>
  </si>
  <si>
    <t>spesa personale disponibile per nuove assunzioni rispetto al limite calcolata all'anno di riferimento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</si>
  <si>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</si>
  <si>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</si>
  <si>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</si>
  <si>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resti turn over</t>
  </si>
  <si>
    <t>nuovo rapporto spesa personale su entrate correnti</t>
  </si>
  <si>
    <t>rapporto spesa personale su entrate correnti</t>
  </si>
  <si>
    <t>ricalcolo limite spesa di personale lorda senza IRAP</t>
  </si>
  <si>
    <t>eventuali voci di spesa del personale da decurtare</t>
  </si>
  <si>
    <t>spesa del personale lorda senza IRAP prevista anno corrente</t>
  </si>
  <si>
    <t>spesa del personale lorda senza IRAP prevista anno successivo</t>
  </si>
  <si>
    <t>spesa turn over non utilizzato intervenuto successivamente all'anno preso a base di calcolo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</si>
  <si>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</si>
  <si>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</si>
  <si>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</si>
  <si>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</si>
  <si>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proiezioni della spesa di personale sulle annualità successive</t>
  </si>
  <si>
    <t>calcolo delle possibilità di spesa di personale rispetto i limiti previsti</t>
  </si>
  <si>
    <t>spesa del personale lorda senza IRAP anno diriferimento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</si>
  <si>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</si>
  <si>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</si>
  <si>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</si>
  <si>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</si>
  <si>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</si>
  <si>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spesa personale media triennio 2011/2013 al netto delle componenti escluse</t>
  </si>
  <si>
    <t>spesa personale prevista anno corrente al netto delle componenti escluse</t>
  </si>
  <si>
    <t>*Ai fini della compilazione vanno inseriti i dati in tutte le celle di colore verde, le celle di colore rosso invece sono campi calcolati</t>
  </si>
  <si>
    <t>spesa di personale ai sensi ddell'art. 1 c. 557 o 562 della L. 296/2007</t>
  </si>
  <si>
    <t>margine nuova spesa di personale rispetto al limite dell'anno di riferimento</t>
  </si>
  <si>
    <t>meno di 250.000 abitanti</t>
  </si>
  <si>
    <t>da 250.000 a 349.999 abitanti</t>
  </si>
  <si>
    <t>da 350.000 a 499.999 abitanti</t>
  </si>
  <si>
    <t>da 450.000 a 699.999 abitanti</t>
  </si>
  <si>
    <t>con e oltre 700.000 abitanti</t>
  </si>
  <si>
    <t>NUOVA PROGRAMMAZIONE TRIENNALE DELLE ASSUNZIONI DI PERSONALE DELLA PROVINCIA O CITTA' METROPOLITANA DI _________________ - ANNUALITA' __________</t>
  </si>
  <si>
    <t>province per fasce demografiche</t>
  </si>
  <si>
    <t>città metropolitane per fasce demografiche</t>
  </si>
  <si>
    <t>meno di 750.000 abitanti</t>
  </si>
  <si>
    <t>da 750.000 a 1.499.999 abitanti</t>
  </si>
  <si>
    <t>percentuali annuali massime incremento</t>
  </si>
  <si>
    <t>spesa di personale ai sensi del DPCM del 11.01.2022</t>
  </si>
  <si>
    <t>spesa del personale lorda senza IRAP anno 2019 (ai sensi del DPCM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</si>
</sst>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-2]\ #,##0.00;[Red]\-[$€-2]\ #,##0.00"/>
    <numFmt numFmtId="166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5" borderId="5" applyNumberFormat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left" vertical="top" wrapText="1"/>
    </xf>
    <xf numFmtId="44" fontId="7" fillId="2" borderId="1" xfId="0" applyNumberFormat="1" applyFont="1" applyFill="1" applyBorder="1" applyAlignment="1" applyProtection="1">
      <alignment horizontal="left" vertical="top" wrapText="1"/>
      <protection locked="0"/>
    </xf>
    <xf numFmtId="9" fontId="7" fillId="2" borderId="1" xfId="0" applyNumberFormat="1" applyFont="1" applyFill="1" applyBorder="1" applyAlignment="1" applyProtection="1">
      <alignment horizontal="left" vertical="top" wrapText="1"/>
      <protection locked="0"/>
    </xf>
    <xf numFmtId="44" fontId="7" fillId="4" borderId="1" xfId="0" applyNumberFormat="1" applyFont="1" applyFill="1" applyBorder="1" applyAlignment="1">
      <alignment horizontal="left" vertical="top" wrapText="1"/>
    </xf>
    <xf numFmtId="44" fontId="6" fillId="4" borderId="1" xfId="0" applyNumberFormat="1" applyFont="1" applyFill="1" applyBorder="1" applyAlignment="1">
      <alignment horizontal="left" vertical="top" wrapText="1"/>
    </xf>
    <xf numFmtId="44" fontId="7" fillId="4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4" borderId="1" xfId="1" applyFont="1" applyFill="1" applyBorder="1" applyAlignment="1" applyProtection="1">
      <alignment horizontal="left" vertical="top" wrapText="1"/>
    </xf>
    <xf numFmtId="10" fontId="9" fillId="4" borderId="1" xfId="2" applyNumberFormat="1" applyFont="1" applyFill="1" applyBorder="1" applyAlignment="1" applyProtection="1">
      <alignment horizontal="left" vertical="top" wrapText="1"/>
    </xf>
    <xf numFmtId="44" fontId="6" fillId="4" borderId="1" xfId="1" applyFont="1" applyFill="1" applyBorder="1" applyAlignment="1" applyProtection="1">
      <alignment horizontal="left" vertical="top" wrapText="1"/>
    </xf>
    <xf numFmtId="10" fontId="8" fillId="4" borderId="1" xfId="2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left" vertical="top" wrapText="1"/>
    </xf>
    <xf numFmtId="44" fontId="9" fillId="0" borderId="0" xfId="0" applyNumberFormat="1" applyFont="1" applyBorder="1" applyAlignment="1">
      <alignment horizontal="left" vertical="top" wrapText="1"/>
    </xf>
    <xf numFmtId="44" fontId="11" fillId="6" borderId="6" xfId="1" applyFont="1" applyFill="1" applyBorder="1" applyAlignment="1" applyProtection="1">
      <alignment horizontal="left" vertical="top" wrapText="1"/>
    </xf>
    <xf numFmtId="166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10" fontId="6" fillId="4" borderId="1" xfId="2" applyNumberFormat="1" applyFont="1" applyFill="1" applyBorder="1" applyAlignment="1" applyProtection="1">
      <alignment horizontal="left" vertical="top" wrapText="1"/>
    </xf>
    <xf numFmtId="44" fontId="13" fillId="6" borderId="6" xfId="1" applyFont="1" applyFill="1" applyBorder="1" applyAlignment="1" applyProtection="1">
      <alignment horizontal="left" vertical="top" wrapText="1"/>
    </xf>
    <xf numFmtId="44" fontId="12" fillId="6" borderId="6" xfId="1" applyFont="1" applyFill="1" applyBorder="1" applyAlignment="1" applyProtection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44" fontId="12" fillId="6" borderId="7" xfId="1" applyFont="1" applyFill="1" applyBorder="1" applyAlignment="1" applyProtection="1">
      <alignment horizontal="left" vertical="top" wrapText="1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7" fillId="0" borderId="2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8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Migliaia" xfId="3" builtinId="3"/>
    <cellStyle name="Normale" xfId="0" builtinId="0"/>
    <cellStyle name="Normale 2" xfId="5" xr:uid="{00000000-0005-0000-0000-000005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zoomScale="115" zoomScaleNormal="115" workbookViewId="0">
      <selection activeCell="I10" sqref="I10"/>
    </sheetView>
  </sheetViews>
  <sheetFormatPr defaultColWidth="8.88671875" defaultRowHeight="12" x14ac:dyDescent="0.3"/>
  <cols>
    <col min="1" max="1" width="15.33203125" style="1" customWidth="1"/>
    <col min="2" max="3" width="15.6640625" style="1" bestFit="1" customWidth="1"/>
    <col min="4" max="4" width="14.88671875" style="1" customWidth="1"/>
    <col min="5" max="5" width="13.7773437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6384" width="8.88671875" style="1"/>
  </cols>
  <sheetData>
    <row r="1" spans="1:10" x14ac:dyDescent="0.3">
      <c r="A1" s="67" t="s">
        <v>62</v>
      </c>
      <c r="B1" s="67"/>
      <c r="C1" s="67"/>
      <c r="D1" s="67"/>
      <c r="E1" s="67"/>
      <c r="F1" s="67"/>
      <c r="G1" s="67"/>
      <c r="H1" s="67"/>
      <c r="I1" s="67"/>
      <c r="J1" s="67"/>
    </row>
    <row r="3" spans="1:10" x14ac:dyDescent="0.3">
      <c r="A3" s="74" t="s">
        <v>68</v>
      </c>
      <c r="B3" s="74"/>
      <c r="C3" s="74"/>
      <c r="D3" s="74"/>
      <c r="F3" s="74" t="s">
        <v>55</v>
      </c>
      <c r="G3" s="74"/>
      <c r="H3" s="74"/>
      <c r="I3" s="74"/>
      <c r="J3" s="74"/>
    </row>
    <row r="4" spans="1:10" x14ac:dyDescent="0.3">
      <c r="A4" s="55" t="s">
        <v>46</v>
      </c>
      <c r="B4" s="56"/>
      <c r="C4" s="57"/>
      <c r="D4" s="2">
        <v>0</v>
      </c>
      <c r="F4" s="68" t="s">
        <v>52</v>
      </c>
      <c r="G4" s="69"/>
      <c r="H4" s="69"/>
      <c r="I4" s="70"/>
      <c r="J4" s="2">
        <v>0</v>
      </c>
    </row>
    <row r="5" spans="1:10" x14ac:dyDescent="0.3">
      <c r="A5" s="55" t="s">
        <v>37</v>
      </c>
      <c r="B5" s="56"/>
      <c r="C5" s="57"/>
      <c r="D5" s="2">
        <v>0</v>
      </c>
      <c r="F5" s="68" t="s">
        <v>53</v>
      </c>
      <c r="G5" s="69"/>
      <c r="H5" s="69"/>
      <c r="I5" s="70"/>
      <c r="J5" s="2">
        <v>0</v>
      </c>
    </row>
    <row r="6" spans="1:10" x14ac:dyDescent="0.3">
      <c r="A6" s="55" t="s">
        <v>38</v>
      </c>
      <c r="B6" s="56"/>
      <c r="C6" s="57"/>
      <c r="D6" s="2">
        <v>0</v>
      </c>
      <c r="F6" s="76" t="s">
        <v>69</v>
      </c>
      <c r="G6" s="76"/>
      <c r="H6" s="76"/>
      <c r="I6" s="76"/>
      <c r="J6" s="41">
        <v>0</v>
      </c>
    </row>
    <row r="8" spans="1:10" x14ac:dyDescent="0.3">
      <c r="A8" s="45" t="s">
        <v>63</v>
      </c>
      <c r="B8" s="47"/>
      <c r="C8" s="3" t="s">
        <v>17</v>
      </c>
      <c r="F8" s="48" t="s">
        <v>67</v>
      </c>
      <c r="G8" s="49"/>
      <c r="H8" s="50"/>
    </row>
    <row r="9" spans="1:10" x14ac:dyDescent="0.3">
      <c r="A9" s="65" t="s">
        <v>57</v>
      </c>
      <c r="B9" s="66"/>
      <c r="C9" s="5">
        <v>0.20799999999999999</v>
      </c>
      <c r="F9" s="65">
        <v>2022</v>
      </c>
      <c r="G9" s="66"/>
      <c r="H9" s="6">
        <v>0.22</v>
      </c>
    </row>
    <row r="10" spans="1:10" x14ac:dyDescent="0.3">
      <c r="A10" s="65" t="s">
        <v>58</v>
      </c>
      <c r="B10" s="66"/>
      <c r="C10" s="5">
        <v>0.191</v>
      </c>
      <c r="F10" s="65">
        <v>2023</v>
      </c>
      <c r="G10" s="66"/>
      <c r="H10" s="6">
        <v>0.24</v>
      </c>
    </row>
    <row r="11" spans="1:10" x14ac:dyDescent="0.3">
      <c r="A11" s="65" t="s">
        <v>59</v>
      </c>
      <c r="B11" s="66"/>
      <c r="C11" s="5">
        <v>0.191</v>
      </c>
      <c r="F11" s="65">
        <v>2024</v>
      </c>
      <c r="G11" s="66"/>
      <c r="H11" s="6">
        <v>0.25</v>
      </c>
    </row>
    <row r="12" spans="1:10" x14ac:dyDescent="0.3">
      <c r="A12" s="65" t="s">
        <v>60</v>
      </c>
      <c r="B12" s="66"/>
      <c r="C12" s="5">
        <v>0.19700000000000001</v>
      </c>
      <c r="D12" s="4"/>
      <c r="E12" s="4"/>
    </row>
    <row r="13" spans="1:10" x14ac:dyDescent="0.3">
      <c r="A13" s="65" t="s">
        <v>61</v>
      </c>
      <c r="B13" s="66"/>
      <c r="C13" s="5">
        <v>0.13900000000000001</v>
      </c>
      <c r="D13" s="4"/>
      <c r="E13" s="4"/>
      <c r="F13" s="48" t="s">
        <v>23</v>
      </c>
      <c r="G13" s="49"/>
      <c r="H13" s="49"/>
      <c r="I13" s="50"/>
    </row>
    <row r="14" spans="1:10" x14ac:dyDescent="0.3">
      <c r="D14" s="4"/>
      <c r="E14" s="4"/>
      <c r="F14" s="44" t="s">
        <v>12</v>
      </c>
      <c r="G14" s="8" t="s">
        <v>32</v>
      </c>
      <c r="H14" s="44" t="s">
        <v>13</v>
      </c>
      <c r="I14" s="44" t="s">
        <v>14</v>
      </c>
    </row>
    <row r="15" spans="1:10" x14ac:dyDescent="0.3">
      <c r="A15" s="71" t="s">
        <v>64</v>
      </c>
      <c r="B15" s="72"/>
      <c r="C15" s="3" t="s">
        <v>17</v>
      </c>
      <c r="D15" s="4"/>
      <c r="E15" s="4"/>
      <c r="F15" s="44">
        <v>2021</v>
      </c>
      <c r="G15" s="9">
        <v>0</v>
      </c>
      <c r="H15" s="10">
        <v>0.25</v>
      </c>
      <c r="I15" s="11">
        <f t="shared" ref="I15:I19" si="0">H15*G15</f>
        <v>0</v>
      </c>
    </row>
    <row r="16" spans="1:10" x14ac:dyDescent="0.3">
      <c r="A16" s="65" t="s">
        <v>65</v>
      </c>
      <c r="B16" s="66"/>
      <c r="C16" s="5">
        <v>0.253</v>
      </c>
      <c r="D16" s="4"/>
      <c r="E16" s="4"/>
      <c r="F16" s="44">
        <v>2020</v>
      </c>
      <c r="G16" s="9">
        <v>0</v>
      </c>
      <c r="H16" s="10">
        <v>0.25</v>
      </c>
      <c r="I16" s="11">
        <f t="shared" si="0"/>
        <v>0</v>
      </c>
    </row>
    <row r="17" spans="1:10" x14ac:dyDescent="0.3">
      <c r="A17" s="65" t="s">
        <v>66</v>
      </c>
      <c r="B17" s="66"/>
      <c r="C17" s="5">
        <v>0.14199999999999999</v>
      </c>
      <c r="D17" s="4"/>
      <c r="E17" s="4"/>
      <c r="F17" s="42">
        <v>2019</v>
      </c>
      <c r="G17" s="9">
        <v>0</v>
      </c>
      <c r="H17" s="10">
        <v>0.25</v>
      </c>
      <c r="I17" s="11">
        <f t="shared" si="0"/>
        <v>0</v>
      </c>
    </row>
    <row r="18" spans="1:10" x14ac:dyDescent="0.3">
      <c r="A18" s="65" t="s">
        <v>16</v>
      </c>
      <c r="B18" s="66"/>
      <c r="C18" s="5">
        <v>0.16200000000000001</v>
      </c>
      <c r="F18" s="42">
        <v>2018</v>
      </c>
      <c r="G18" s="9">
        <v>0</v>
      </c>
      <c r="H18" s="10">
        <v>0.25</v>
      </c>
      <c r="I18" s="11">
        <f t="shared" si="0"/>
        <v>0</v>
      </c>
    </row>
    <row r="19" spans="1:10" x14ac:dyDescent="0.3">
      <c r="F19" s="42">
        <v>2017</v>
      </c>
      <c r="G19" s="9">
        <v>0</v>
      </c>
      <c r="H19" s="10">
        <v>0.25</v>
      </c>
      <c r="I19" s="11">
        <f t="shared" si="0"/>
        <v>0</v>
      </c>
    </row>
    <row r="20" spans="1:10" x14ac:dyDescent="0.3">
      <c r="F20" s="48" t="s">
        <v>4</v>
      </c>
      <c r="G20" s="49"/>
      <c r="H20" s="50"/>
      <c r="I20" s="12">
        <f>SUM(I14:I19)</f>
        <v>0</v>
      </c>
    </row>
    <row r="21" spans="1:10" x14ac:dyDescent="0.3">
      <c r="J21" s="4"/>
    </row>
    <row r="22" spans="1:10" x14ac:dyDescent="0.3">
      <c r="A22" s="61" t="s">
        <v>47</v>
      </c>
      <c r="B22" s="62"/>
      <c r="C22" s="63"/>
      <c r="D22" s="3" t="s">
        <v>15</v>
      </c>
      <c r="F22" s="68" t="s">
        <v>17</v>
      </c>
      <c r="G22" s="69"/>
      <c r="H22" s="69"/>
      <c r="I22" s="70"/>
      <c r="J22" s="14">
        <v>0</v>
      </c>
    </row>
    <row r="23" spans="1:10" x14ac:dyDescent="0.3">
      <c r="A23" s="2">
        <v>0</v>
      </c>
      <c r="B23" s="2">
        <v>0</v>
      </c>
      <c r="C23" s="2">
        <v>0</v>
      </c>
      <c r="D23" s="13">
        <f>AVERAGE(A23:C23)</f>
        <v>0</v>
      </c>
      <c r="F23" s="80" t="s">
        <v>29</v>
      </c>
      <c r="G23" s="81"/>
      <c r="H23" s="81"/>
      <c r="I23" s="82"/>
      <c r="J23" s="15">
        <f>J22*D25</f>
        <v>0</v>
      </c>
    </row>
    <row r="24" spans="1:10" x14ac:dyDescent="0.3">
      <c r="A24" s="55" t="s">
        <v>51</v>
      </c>
      <c r="B24" s="56"/>
      <c r="C24" s="57"/>
      <c r="D24" s="2">
        <v>0</v>
      </c>
      <c r="F24" s="80" t="s">
        <v>35</v>
      </c>
      <c r="G24" s="81"/>
      <c r="H24" s="81"/>
      <c r="I24" s="82"/>
      <c r="J24" s="15">
        <f>IF(D4&lt;J23,D4+D28+D30,J23)</f>
        <v>0</v>
      </c>
    </row>
    <row r="25" spans="1:10" x14ac:dyDescent="0.3">
      <c r="A25" s="68" t="s">
        <v>20</v>
      </c>
      <c r="B25" s="69"/>
      <c r="C25" s="70"/>
      <c r="D25" s="13">
        <f>D23-D24</f>
        <v>0</v>
      </c>
      <c r="F25" s="45" t="s">
        <v>30</v>
      </c>
      <c r="G25" s="46"/>
      <c r="H25" s="46"/>
      <c r="I25" s="47"/>
      <c r="J25" s="17">
        <f>IF((J24&lt;=J23),J24,J23)</f>
        <v>0</v>
      </c>
    </row>
    <row r="26" spans="1:10" x14ac:dyDescent="0.3">
      <c r="A26" s="58" t="s">
        <v>34</v>
      </c>
      <c r="B26" s="59"/>
      <c r="C26" s="60"/>
      <c r="D26" s="16">
        <f>IF(D25=0,0,D4/D25)</f>
        <v>0</v>
      </c>
    </row>
    <row r="27" spans="1:10" x14ac:dyDescent="0.3">
      <c r="A27" s="68" t="s">
        <v>19</v>
      </c>
      <c r="B27" s="69"/>
      <c r="C27" s="70"/>
      <c r="D27" s="14">
        <v>0</v>
      </c>
      <c r="E27" s="34"/>
      <c r="F27" s="68" t="s">
        <v>24</v>
      </c>
      <c r="G27" s="69"/>
      <c r="H27" s="69"/>
      <c r="I27" s="70"/>
      <c r="J27" s="2">
        <v>0</v>
      </c>
    </row>
    <row r="28" spans="1:10" x14ac:dyDescent="0.3">
      <c r="A28" s="80" t="s">
        <v>18</v>
      </c>
      <c r="B28" s="81"/>
      <c r="C28" s="82"/>
      <c r="D28" s="15">
        <f>J6*D27</f>
        <v>0</v>
      </c>
      <c r="F28" s="75" t="s">
        <v>36</v>
      </c>
      <c r="G28" s="75"/>
      <c r="H28" s="75"/>
      <c r="I28" s="75"/>
      <c r="J28" s="2">
        <v>0</v>
      </c>
    </row>
    <row r="29" spans="1:10" ht="12" customHeight="1" x14ac:dyDescent="0.3">
      <c r="A29" s="80" t="s">
        <v>33</v>
      </c>
      <c r="B29" s="81"/>
      <c r="C29" s="82"/>
      <c r="D29" s="18">
        <f>IF(D25=0,0,(D4+D28)/D25)</f>
        <v>0</v>
      </c>
    </row>
    <row r="30" spans="1:10" x14ac:dyDescent="0.3">
      <c r="A30" s="55" t="s">
        <v>21</v>
      </c>
      <c r="B30" s="56"/>
      <c r="C30" s="57"/>
      <c r="D30" s="2">
        <v>0</v>
      </c>
    </row>
    <row r="31" spans="1:10" x14ac:dyDescent="0.3">
      <c r="A31" s="77" t="s">
        <v>33</v>
      </c>
      <c r="B31" s="78"/>
      <c r="C31" s="79"/>
      <c r="D31" s="36">
        <f>IF(D25=0,0,(D4+D28+D30)/D25)</f>
        <v>0</v>
      </c>
    </row>
    <row r="32" spans="1:10" x14ac:dyDescent="0.3">
      <c r="A32" s="51" t="s">
        <v>48</v>
      </c>
      <c r="B32" s="51"/>
      <c r="C32" s="51"/>
      <c r="D32" s="51"/>
      <c r="E32" s="51"/>
      <c r="F32" s="51"/>
      <c r="G32" s="51"/>
      <c r="H32" s="51"/>
      <c r="I32" s="51"/>
      <c r="J32" s="51"/>
    </row>
    <row r="33" spans="1:10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</row>
    <row r="34" spans="1:10" x14ac:dyDescent="0.3">
      <c r="D34" s="43"/>
      <c r="E34" s="43"/>
      <c r="F34" s="43"/>
      <c r="G34" s="43"/>
      <c r="H34" s="43"/>
      <c r="I34" s="43"/>
      <c r="J34" s="43"/>
    </row>
    <row r="35" spans="1:10" x14ac:dyDescent="0.3">
      <c r="D35" s="43"/>
      <c r="E35" s="43"/>
      <c r="F35" s="43"/>
      <c r="G35" s="43"/>
      <c r="H35" s="43"/>
      <c r="I35" s="43"/>
      <c r="J35" s="43"/>
    </row>
    <row r="36" spans="1:10" x14ac:dyDescent="0.3">
      <c r="D36" s="43"/>
      <c r="E36" s="43"/>
      <c r="F36" s="43"/>
      <c r="G36" s="43"/>
      <c r="H36" s="43"/>
      <c r="I36" s="43"/>
      <c r="J36" s="43"/>
    </row>
    <row r="37" spans="1:10" x14ac:dyDescent="0.3">
      <c r="D37" s="43"/>
      <c r="E37" s="43"/>
      <c r="F37" s="43"/>
      <c r="G37" s="43"/>
      <c r="H37" s="43"/>
      <c r="I37" s="43"/>
      <c r="J37" s="43"/>
    </row>
    <row r="38" spans="1:10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39" spans="1:10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x14ac:dyDescent="0.3">
      <c r="A42" s="74" t="s">
        <v>31</v>
      </c>
      <c r="B42" s="74"/>
      <c r="C42" s="74"/>
      <c r="D42" s="74"/>
      <c r="E42" s="74"/>
      <c r="F42" s="74"/>
      <c r="G42" s="74"/>
      <c r="H42" s="74"/>
      <c r="I42" s="74"/>
    </row>
    <row r="43" spans="1:10" ht="24" x14ac:dyDescent="0.3">
      <c r="A43" s="7" t="s">
        <v>7</v>
      </c>
      <c r="B43" s="7" t="s">
        <v>8</v>
      </c>
      <c r="C43" s="7" t="s">
        <v>9</v>
      </c>
      <c r="D43" s="7" t="s">
        <v>27</v>
      </c>
      <c r="E43" s="7" t="s">
        <v>27</v>
      </c>
      <c r="F43" s="7" t="s">
        <v>4</v>
      </c>
      <c r="G43" s="20" t="s">
        <v>10</v>
      </c>
      <c r="H43" s="7" t="s">
        <v>11</v>
      </c>
      <c r="I43" s="21" t="s">
        <v>26</v>
      </c>
    </row>
    <row r="44" spans="1:10" x14ac:dyDescent="0.3">
      <c r="A44" s="7" t="s">
        <v>6</v>
      </c>
      <c r="B44" s="22">
        <v>17060.97</v>
      </c>
      <c r="C44" s="23">
        <f t="shared" ref="C44:C49" si="1">(B44/12)*13</f>
        <v>18482.717500000002</v>
      </c>
      <c r="D44" s="24">
        <f>26.68%</f>
        <v>0.26679999999999998</v>
      </c>
      <c r="E44" s="23">
        <f t="shared" ref="E44:E49" si="2">C44*D44</f>
        <v>4931.1890290000001</v>
      </c>
      <c r="F44" s="23">
        <f t="shared" ref="F44:F49" si="3">C44+E44</f>
        <v>23413.906529000004</v>
      </c>
      <c r="G44" s="25">
        <v>0</v>
      </c>
      <c r="H44" s="26">
        <f>G44*F44</f>
        <v>0</v>
      </c>
      <c r="I44" s="27">
        <f>H44+(C44*8.5%)*G44</f>
        <v>0</v>
      </c>
    </row>
    <row r="45" spans="1:10" x14ac:dyDescent="0.3">
      <c r="A45" s="7" t="s">
        <v>1</v>
      </c>
      <c r="B45" s="22">
        <v>18034.07</v>
      </c>
      <c r="C45" s="23">
        <f t="shared" si="1"/>
        <v>19536.909166666665</v>
      </c>
      <c r="D45" s="24">
        <f t="shared" ref="D45:D49" si="4">26.68%</f>
        <v>0.26679999999999998</v>
      </c>
      <c r="E45" s="23">
        <f t="shared" si="2"/>
        <v>5212.447365666666</v>
      </c>
      <c r="F45" s="23">
        <f t="shared" si="3"/>
        <v>24749.356532333331</v>
      </c>
      <c r="G45" s="25">
        <v>0</v>
      </c>
      <c r="H45" s="26">
        <f t="shared" ref="H45:H46" si="5">G45*F45</f>
        <v>0</v>
      </c>
      <c r="I45" s="27">
        <f t="shared" ref="I45:I49" si="6">H45+(C45*8.5%)*G45</f>
        <v>0</v>
      </c>
      <c r="J45" s="4"/>
    </row>
    <row r="46" spans="1:10" x14ac:dyDescent="0.3">
      <c r="A46" s="7" t="s">
        <v>0</v>
      </c>
      <c r="B46" s="22">
        <v>19063.8</v>
      </c>
      <c r="C46" s="23">
        <f t="shared" si="1"/>
        <v>20652.449999999997</v>
      </c>
      <c r="D46" s="24">
        <f t="shared" si="4"/>
        <v>0.26679999999999998</v>
      </c>
      <c r="E46" s="23">
        <f t="shared" si="2"/>
        <v>5510.0736599999991</v>
      </c>
      <c r="F46" s="23">
        <f t="shared" si="3"/>
        <v>26162.523659999995</v>
      </c>
      <c r="G46" s="25">
        <v>0</v>
      </c>
      <c r="H46" s="26">
        <f t="shared" si="5"/>
        <v>0</v>
      </c>
      <c r="I46" s="27">
        <f t="shared" si="6"/>
        <v>0</v>
      </c>
    </row>
    <row r="47" spans="1:10" x14ac:dyDescent="0.3">
      <c r="A47" s="7" t="s">
        <v>3</v>
      </c>
      <c r="B47" s="22">
        <v>20344.07</v>
      </c>
      <c r="C47" s="23">
        <f t="shared" si="1"/>
        <v>22039.409166666665</v>
      </c>
      <c r="D47" s="24">
        <f t="shared" si="4"/>
        <v>0.26679999999999998</v>
      </c>
      <c r="E47" s="23">
        <f t="shared" si="2"/>
        <v>5880.1143656666654</v>
      </c>
      <c r="F47" s="23">
        <f t="shared" si="3"/>
        <v>27919.523532333329</v>
      </c>
      <c r="G47" s="25">
        <v>0</v>
      </c>
      <c r="H47" s="26">
        <f>G47*F47</f>
        <v>0</v>
      </c>
      <c r="I47" s="27">
        <f t="shared" si="6"/>
        <v>0</v>
      </c>
    </row>
    <row r="48" spans="1:10" x14ac:dyDescent="0.3">
      <c r="A48" s="7" t="s">
        <v>2</v>
      </c>
      <c r="B48" s="22">
        <v>22135.47</v>
      </c>
      <c r="C48" s="23">
        <f t="shared" si="1"/>
        <v>23980.092500000002</v>
      </c>
      <c r="D48" s="24">
        <f t="shared" si="4"/>
        <v>0.26679999999999998</v>
      </c>
      <c r="E48" s="23">
        <f t="shared" si="2"/>
        <v>6397.8886790000006</v>
      </c>
      <c r="F48" s="23">
        <f t="shared" si="3"/>
        <v>30377.981179000002</v>
      </c>
      <c r="G48" s="25">
        <v>0</v>
      </c>
      <c r="H48" s="26">
        <f>G48*F48</f>
        <v>0</v>
      </c>
      <c r="I48" s="27">
        <f t="shared" si="6"/>
        <v>0</v>
      </c>
      <c r="J48" s="4"/>
    </row>
    <row r="49" spans="1:9" x14ac:dyDescent="0.3">
      <c r="A49" s="7" t="s">
        <v>5</v>
      </c>
      <c r="B49" s="22">
        <v>25451.86</v>
      </c>
      <c r="C49" s="23">
        <f t="shared" si="1"/>
        <v>27572.848333333332</v>
      </c>
      <c r="D49" s="24">
        <f t="shared" si="4"/>
        <v>0.26679999999999998</v>
      </c>
      <c r="E49" s="23">
        <f t="shared" si="2"/>
        <v>7356.4359353333321</v>
      </c>
      <c r="F49" s="23">
        <f t="shared" si="3"/>
        <v>34929.284268666663</v>
      </c>
      <c r="G49" s="25">
        <v>0</v>
      </c>
      <c r="H49" s="26">
        <f t="shared" ref="H49" si="7">G49*F49</f>
        <v>0</v>
      </c>
      <c r="I49" s="27">
        <f t="shared" si="6"/>
        <v>0</v>
      </c>
    </row>
    <row r="50" spans="1:9" x14ac:dyDescent="0.3">
      <c r="A50" s="74" t="s">
        <v>25</v>
      </c>
      <c r="B50" s="74"/>
      <c r="C50" s="74"/>
      <c r="D50" s="74"/>
      <c r="E50" s="74"/>
      <c r="F50" s="74"/>
      <c r="G50" s="28">
        <f>SUM(G44:G49)</f>
        <v>0</v>
      </c>
      <c r="H50" s="12">
        <f>SUM(H44:H49)</f>
        <v>0</v>
      </c>
      <c r="I50" s="29">
        <f>SUM(I44:I49)</f>
        <v>0</v>
      </c>
    </row>
    <row r="51" spans="1:9" x14ac:dyDescent="0.3">
      <c r="A51" s="30"/>
      <c r="B51" s="30"/>
      <c r="C51" s="30"/>
      <c r="D51" s="30"/>
      <c r="E51" s="30"/>
      <c r="F51" s="30"/>
      <c r="G51" s="31"/>
      <c r="I51" s="32"/>
    </row>
    <row r="52" spans="1:9" x14ac:dyDescent="0.3">
      <c r="A52" s="48" t="s">
        <v>45</v>
      </c>
      <c r="B52" s="49"/>
      <c r="C52" s="49"/>
      <c r="D52" s="49"/>
      <c r="E52" s="49"/>
      <c r="F52" s="50"/>
      <c r="G52" s="31"/>
      <c r="I52" s="32"/>
    </row>
    <row r="53" spans="1:9" x14ac:dyDescent="0.3">
      <c r="A53" s="64" t="s">
        <v>39</v>
      </c>
      <c r="B53" s="64"/>
      <c r="C53" s="64"/>
      <c r="D53" s="64"/>
      <c r="E53" s="64"/>
      <c r="F53" s="2">
        <v>0</v>
      </c>
      <c r="G53" s="31"/>
      <c r="I53" s="32"/>
    </row>
    <row r="54" spans="1:9" x14ac:dyDescent="0.3">
      <c r="A54" s="64" t="s">
        <v>40</v>
      </c>
      <c r="B54" s="64"/>
      <c r="C54" s="64"/>
      <c r="D54" s="64"/>
      <c r="E54" s="64"/>
      <c r="F54" s="37">
        <f>J25-D4</f>
        <v>0</v>
      </c>
    </row>
    <row r="55" spans="1:9" x14ac:dyDescent="0.3">
      <c r="A55" s="54" t="s">
        <v>28</v>
      </c>
      <c r="B55" s="54"/>
      <c r="C55" s="54"/>
      <c r="D55" s="54"/>
      <c r="E55" s="54"/>
      <c r="F55" s="33">
        <f>SUM(F53:F54)</f>
        <v>0</v>
      </c>
    </row>
    <row r="56" spans="1:9" x14ac:dyDescent="0.3">
      <c r="A56" s="54" t="s">
        <v>41</v>
      </c>
      <c r="B56" s="54"/>
      <c r="C56" s="54"/>
      <c r="D56" s="54"/>
      <c r="E56" s="54"/>
      <c r="F56" s="33">
        <f>D4+J27+J29-J28-F53+H50</f>
        <v>0</v>
      </c>
    </row>
    <row r="57" spans="1:9" x14ac:dyDescent="0.3">
      <c r="A57" s="54" t="s">
        <v>56</v>
      </c>
      <c r="B57" s="54"/>
      <c r="C57" s="54"/>
      <c r="D57" s="54"/>
      <c r="E57" s="54"/>
      <c r="F57" s="33">
        <f>J25-F56</f>
        <v>0</v>
      </c>
    </row>
    <row r="58" spans="1:9" x14ac:dyDescent="0.3">
      <c r="A58" s="39"/>
      <c r="B58" s="39"/>
      <c r="C58" s="39"/>
      <c r="D58" s="39"/>
      <c r="E58" s="39"/>
    </row>
    <row r="59" spans="1:9" x14ac:dyDescent="0.3">
      <c r="A59" s="48" t="s">
        <v>44</v>
      </c>
      <c r="B59" s="49"/>
      <c r="C59" s="49"/>
      <c r="D59" s="49"/>
      <c r="E59" s="49"/>
      <c r="F59" s="50"/>
    </row>
    <row r="60" spans="1:9" x14ac:dyDescent="0.3">
      <c r="A60" s="52" t="s">
        <v>42</v>
      </c>
      <c r="B60" s="52"/>
      <c r="C60" s="52"/>
      <c r="D60" s="52"/>
      <c r="E60" s="52"/>
      <c r="F60" s="40">
        <f>D5+J27+J29-J28+H50</f>
        <v>0</v>
      </c>
    </row>
    <row r="61" spans="1:9" x14ac:dyDescent="0.3">
      <c r="A61" s="53" t="s">
        <v>49</v>
      </c>
      <c r="B61" s="53"/>
      <c r="C61" s="53"/>
      <c r="D61" s="53"/>
      <c r="E61" s="53"/>
      <c r="F61" s="38">
        <f>J25-F60</f>
        <v>0</v>
      </c>
    </row>
    <row r="62" spans="1:9" x14ac:dyDescent="0.3">
      <c r="A62" s="53" t="s">
        <v>43</v>
      </c>
      <c r="B62" s="53"/>
      <c r="C62" s="53"/>
      <c r="D62" s="53"/>
      <c r="E62" s="53"/>
      <c r="F62" s="38">
        <f>D6+J27+J29-J28+H50</f>
        <v>0</v>
      </c>
    </row>
    <row r="63" spans="1:9" x14ac:dyDescent="0.3">
      <c r="A63" s="53" t="s">
        <v>50</v>
      </c>
      <c r="B63" s="53"/>
      <c r="C63" s="53"/>
      <c r="D63" s="53"/>
      <c r="E63" s="53"/>
      <c r="F63" s="38">
        <f>J25-F62</f>
        <v>0</v>
      </c>
    </row>
    <row r="65" spans="1:6" x14ac:dyDescent="0.3">
      <c r="A65" s="51" t="s">
        <v>54</v>
      </c>
      <c r="B65" s="51"/>
      <c r="C65" s="51"/>
      <c r="D65" s="51"/>
      <c r="E65" s="51"/>
      <c r="F65" s="51"/>
    </row>
    <row r="66" spans="1:6" x14ac:dyDescent="0.3">
      <c r="A66" s="73" t="s">
        <v>22</v>
      </c>
      <c r="B66" s="73"/>
    </row>
    <row r="68" spans="1:6" x14ac:dyDescent="0.3">
      <c r="C68" s="35"/>
    </row>
  </sheetData>
  <sheetProtection algorithmName="SHA-512" hashValue="JKcgyMaEfIKp4zuV5HXLMESVCJ2VHvFzoCMFiaDssBoNQQzB/Y0MPhqmBhVwRbOaQA8N8M3T5bTMdoyZ2ARJoA==" saltValue="Ro9G12c5ZQU3GHia/cN+yA==" spinCount="100000" sheet="1" objects="1" scenarios="1"/>
  <mergeCells count="56">
    <mergeCell ref="A3:D3"/>
    <mergeCell ref="F6:I6"/>
    <mergeCell ref="F3:J3"/>
    <mergeCell ref="A30:C30"/>
    <mergeCell ref="A31:C31"/>
    <mergeCell ref="F9:G9"/>
    <mergeCell ref="F27:I27"/>
    <mergeCell ref="A27:C27"/>
    <mergeCell ref="A28:C28"/>
    <mergeCell ref="F22:I22"/>
    <mergeCell ref="F23:I23"/>
    <mergeCell ref="F24:I24"/>
    <mergeCell ref="A25:C25"/>
    <mergeCell ref="A29:C29"/>
    <mergeCell ref="F8:H8"/>
    <mergeCell ref="F13:I13"/>
    <mergeCell ref="A66:B66"/>
    <mergeCell ref="F10:G10"/>
    <mergeCell ref="F11:G11"/>
    <mergeCell ref="A42:I42"/>
    <mergeCell ref="A50:F50"/>
    <mergeCell ref="F28:I28"/>
    <mergeCell ref="A32:J32"/>
    <mergeCell ref="A56:E56"/>
    <mergeCell ref="A55:E55"/>
    <mergeCell ref="A16:B16"/>
    <mergeCell ref="A17:B17"/>
    <mergeCell ref="A18:B18"/>
    <mergeCell ref="A1:J1"/>
    <mergeCell ref="A8:B8"/>
    <mergeCell ref="A9:B9"/>
    <mergeCell ref="A10:B10"/>
    <mergeCell ref="A11:B11"/>
    <mergeCell ref="A12:B12"/>
    <mergeCell ref="A4:C4"/>
    <mergeCell ref="F4:I4"/>
    <mergeCell ref="F5:I5"/>
    <mergeCell ref="A13:B13"/>
    <mergeCell ref="A15:B15"/>
    <mergeCell ref="A5:C5"/>
    <mergeCell ref="A6:C6"/>
    <mergeCell ref="F25:I25"/>
    <mergeCell ref="F20:H20"/>
    <mergeCell ref="A65:F65"/>
    <mergeCell ref="A60:E60"/>
    <mergeCell ref="A61:E61"/>
    <mergeCell ref="A57:E57"/>
    <mergeCell ref="A62:E62"/>
    <mergeCell ref="A63:E63"/>
    <mergeCell ref="A59:F59"/>
    <mergeCell ref="A52:F52"/>
    <mergeCell ref="A24:C24"/>
    <mergeCell ref="A26:C26"/>
    <mergeCell ref="A22:C22"/>
    <mergeCell ref="A54:E54"/>
    <mergeCell ref="A53:E53"/>
  </mergeCells>
  <hyperlinks>
    <hyperlink ref="A66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2" sqref="E2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anno 2022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2022-08-29T09:01:01Z</dcterms:modified>
</cp:coreProperties>
</file>