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4BD49BB2-A8DD-4F60-B16F-2BEB2210D6E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nno 2022" sheetId="5" r:id="rId1"/>
    <sheet name="Foglio2" sheetId="8" r:id="rId2"/>
    <sheet name="Foglio3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5" l="1"/>
  <c r="D16" i="5" l="1"/>
  <c r="D18" i="5" s="1"/>
  <c r="C47" i="5"/>
  <c r="D47" i="5"/>
  <c r="C46" i="5"/>
  <c r="D46" i="5"/>
  <c r="C43" i="5"/>
  <c r="D43" i="5"/>
  <c r="C44" i="5"/>
  <c r="D44" i="5"/>
  <c r="C45" i="5"/>
  <c r="D45" i="5"/>
  <c r="C48" i="5"/>
  <c r="D48" i="5"/>
  <c r="G49" i="5"/>
  <c r="J16" i="5" l="1"/>
  <c r="J17" i="5" s="1"/>
  <c r="J18" i="5" s="1"/>
  <c r="D19" i="5"/>
  <c r="E48" i="5"/>
  <c r="F48" i="5" s="1"/>
  <c r="H48" i="5" s="1"/>
  <c r="I48" i="5" s="1"/>
  <c r="E43" i="5"/>
  <c r="F43" i="5" s="1"/>
  <c r="H43" i="5" s="1"/>
  <c r="I43" i="5" s="1"/>
  <c r="E45" i="5"/>
  <c r="F45" i="5" s="1"/>
  <c r="H45" i="5" s="1"/>
  <c r="I45" i="5" s="1"/>
  <c r="E47" i="5"/>
  <c r="F47" i="5" s="1"/>
  <c r="H47" i="5" s="1"/>
  <c r="I47" i="5" s="1"/>
  <c r="E44" i="5"/>
  <c r="F44" i="5" s="1"/>
  <c r="H44" i="5" s="1"/>
  <c r="I44" i="5" s="1"/>
  <c r="E46" i="5"/>
  <c r="F46" i="5" s="1"/>
  <c r="D24" i="5"/>
  <c r="D22" i="5"/>
  <c r="F53" i="5" l="1"/>
  <c r="F54" i="5" s="1"/>
  <c r="H46" i="5"/>
  <c r="H49" i="5" l="1"/>
  <c r="I46" i="5"/>
  <c r="I49" i="5" s="1"/>
  <c r="F61" i="5" l="1"/>
  <c r="F62" i="5" s="1"/>
  <c r="F59" i="5"/>
  <c r="F60" i="5" s="1"/>
  <c r="F55" i="5"/>
  <c r="F56" i="5" s="1"/>
</calcChain>
</file>

<file path=xl/sharedStrings.xml><?xml version="1.0" encoding="utf-8"?>
<sst xmlns="http://schemas.openxmlformats.org/spreadsheetml/2006/main" count="64" uniqueCount="61">
  <si>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</si>
  <si>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</si>
  <si>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</si>
  <si>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</si>
  <si>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</si>
  <si>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</si>
  <si>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</si>
  <si>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</si>
  <si>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</si>
  <si>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</si>
  <si>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</si>
  <si>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</si>
  <si>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media</t>
  </si>
  <si>
    <t>valore soglia</t>
  </si>
  <si>
    <t>eventuale incremento massimo spesa personale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</si>
  <si>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</si>
  <si>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</si>
  <si>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</si>
  <si>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</si>
  <si>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eventuali altre spese di personale da aggiungere</t>
  </si>
  <si>
    <t>totali</t>
  </si>
  <si>
    <t>costo al lordo dell'IRAP</t>
  </si>
  <si>
    <t>oneri</t>
  </si>
  <si>
    <t>spesa personale disponibile per nuove assunzioni rispetto al limite calcolata all'anno di riferimento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</si>
  <si>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</si>
  <si>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</si>
  <si>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</si>
  <si>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nuovo rapporto spesa personale su entrate correnti</t>
  </si>
  <si>
    <t>rapporto spesa personale su entrate correnti</t>
  </si>
  <si>
    <t>ricalcolo limite spesa di personale lorda senza IRAP</t>
  </si>
  <si>
    <t>eventuali voci di spesa del personale da decurtare</t>
  </si>
  <si>
    <t>spesa del personale lorda senza IRAP prevista anno corrente</t>
  </si>
  <si>
    <t>spesa del personale lorda senza IRAP prevista anno successivo</t>
  </si>
  <si>
    <t>spesa turn over non utilizzato intervenuto successivamente all'anno preso a base di calcolo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</si>
  <si>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</si>
  <si>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</si>
  <si>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</si>
  <si>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</si>
  <si>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proiezioni della spesa di personale sulle annualità successive</t>
  </si>
  <si>
    <t>calcolo delle possibilità di spesa di personale rispetto i limiti previsti</t>
  </si>
  <si>
    <t>spesa del personale lorda senza IRAP anno diriferimento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</si>
  <si>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</si>
  <si>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</si>
  <si>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</si>
  <si>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</si>
  <si>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</si>
  <si>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media triennio 2011/2013 al netto delle componenti escluse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</si>
  <si>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</si>
  <si>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</si>
  <si>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di personale ai sensi ddell'art. 1 c. 557 o 562 della L. 296/2007</t>
  </si>
  <si>
    <t>margine nuova spesa di personale rispetto al limite dell'anno di riferimento</t>
  </si>
  <si>
    <t>percentuali annuali massime incremento</t>
  </si>
  <si>
    <t>NUOVA PROGRAMMAZIONE TRIENNALE DELLE ASSUNZIONI DI PERSONALE DELLA REGIONE DI _________________ - ANNUALITA' __________</t>
  </si>
  <si>
    <t>regioni per fasce demografiche</t>
  </si>
  <si>
    <t>spesa di personale ai sensi del DPCM del 03.09.2022</t>
  </si>
  <si>
    <t>spesa del personale lorda senza IRAP anno 2019 (ai sensi del DPCM 2019)</t>
  </si>
  <si>
    <t>meno di 800.000 abitanti</t>
  </si>
  <si>
    <t>da 800.000 a 3.999.999 abitanti</t>
  </si>
  <si>
    <t>da 4.000.000 a 4.999.999 abitanti</t>
  </si>
  <si>
    <t>da 5.000.000 a 5.999.999 abitanti</t>
  </si>
  <si>
    <t>con e oltre 6.000.000 abitanti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</si>
</sst>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10" fontId="8" fillId="4" borderId="1" xfId="2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left" vertical="top" wrapText="1"/>
    </xf>
    <xf numFmtId="44" fontId="9" fillId="0" borderId="0" xfId="0" applyNumberFormat="1" applyFont="1" applyBorder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6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44" fontId="12" fillId="6" borderId="7" xfId="1" applyFont="1" applyFill="1" applyBorder="1" applyAlignment="1" applyProtection="1">
      <alignment horizontal="left" vertical="top" wrapText="1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7" fillId="0" borderId="2" xfId="0" applyFont="1" applyBorder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8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37" zoomScale="115" zoomScaleNormal="115" workbookViewId="0">
      <selection activeCell="A41" sqref="A41:I64"/>
    </sheetView>
  </sheetViews>
  <sheetFormatPr defaultColWidth="8.88671875" defaultRowHeight="12" x14ac:dyDescent="0.3"/>
  <cols>
    <col min="1" max="1" width="15.33203125" style="1" customWidth="1"/>
    <col min="2" max="3" width="15.6640625" style="1" bestFit="1" customWidth="1"/>
    <col min="4" max="4" width="14.88671875" style="1" customWidth="1"/>
    <col min="5" max="5" width="13.7773437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6384" width="8.88671875" style="1"/>
  </cols>
  <sheetData>
    <row r="1" spans="1:10" x14ac:dyDescent="0.3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</row>
    <row r="3" spans="1:10" x14ac:dyDescent="0.3">
      <c r="A3" s="67" t="s">
        <v>54</v>
      </c>
      <c r="B3" s="67"/>
      <c r="C3" s="67"/>
      <c r="D3" s="67"/>
      <c r="F3" s="67" t="s">
        <v>49</v>
      </c>
      <c r="G3" s="67"/>
      <c r="H3" s="67"/>
      <c r="I3" s="67"/>
      <c r="J3" s="67"/>
    </row>
    <row r="4" spans="1:10" x14ac:dyDescent="0.3">
      <c r="A4" s="50" t="s">
        <v>40</v>
      </c>
      <c r="B4" s="51"/>
      <c r="C4" s="52"/>
      <c r="D4" s="2">
        <v>0</v>
      </c>
      <c r="F4" s="63" t="s">
        <v>46</v>
      </c>
      <c r="G4" s="64"/>
      <c r="H4" s="64"/>
      <c r="I4" s="65"/>
      <c r="J4" s="2">
        <v>0</v>
      </c>
    </row>
    <row r="5" spans="1:10" x14ac:dyDescent="0.3">
      <c r="A5" s="50" t="s">
        <v>31</v>
      </c>
      <c r="B5" s="51"/>
      <c r="C5" s="52"/>
      <c r="D5" s="2">
        <v>0</v>
      </c>
      <c r="F5" s="63" t="s">
        <v>47</v>
      </c>
      <c r="G5" s="64"/>
      <c r="H5" s="64"/>
      <c r="I5" s="65"/>
      <c r="J5" s="2">
        <v>0</v>
      </c>
    </row>
    <row r="6" spans="1:10" x14ac:dyDescent="0.3">
      <c r="A6" s="50" t="s">
        <v>32</v>
      </c>
      <c r="B6" s="51"/>
      <c r="C6" s="52"/>
      <c r="D6" s="2">
        <v>0</v>
      </c>
      <c r="F6" s="69" t="s">
        <v>55</v>
      </c>
      <c r="G6" s="69"/>
      <c r="H6" s="69"/>
      <c r="I6" s="69"/>
      <c r="J6" s="37">
        <v>0</v>
      </c>
    </row>
    <row r="8" spans="1:10" ht="12" customHeight="1" x14ac:dyDescent="0.3">
      <c r="A8" s="40" t="s">
        <v>53</v>
      </c>
      <c r="B8" s="42"/>
      <c r="C8" s="3" t="s">
        <v>13</v>
      </c>
      <c r="F8" s="43" t="s">
        <v>51</v>
      </c>
      <c r="G8" s="44"/>
      <c r="H8" s="45"/>
      <c r="I8" s="4"/>
    </row>
    <row r="9" spans="1:10" x14ac:dyDescent="0.3">
      <c r="A9" s="60" t="s">
        <v>56</v>
      </c>
      <c r="B9" s="61"/>
      <c r="C9" s="5">
        <v>0.13500000000000001</v>
      </c>
      <c r="F9" s="60">
        <v>2022</v>
      </c>
      <c r="G9" s="61"/>
      <c r="H9" s="6">
        <v>0.18</v>
      </c>
      <c r="I9" s="4"/>
    </row>
    <row r="10" spans="1:10" x14ac:dyDescent="0.3">
      <c r="A10" s="60" t="s">
        <v>57</v>
      </c>
      <c r="B10" s="61"/>
      <c r="C10" s="5">
        <v>0.115</v>
      </c>
      <c r="F10" s="60">
        <v>2023</v>
      </c>
      <c r="G10" s="61"/>
      <c r="H10" s="6">
        <v>0.2</v>
      </c>
      <c r="I10" s="4"/>
    </row>
    <row r="11" spans="1:10" x14ac:dyDescent="0.3">
      <c r="A11" s="60" t="s">
        <v>58</v>
      </c>
      <c r="B11" s="61"/>
      <c r="C11" s="5">
        <v>9.5000000000000001E-2</v>
      </c>
      <c r="F11" s="60">
        <v>2024</v>
      </c>
      <c r="G11" s="61"/>
      <c r="H11" s="6">
        <v>0.25</v>
      </c>
      <c r="I11" s="4"/>
    </row>
    <row r="12" spans="1:10" x14ac:dyDescent="0.3">
      <c r="A12" s="60" t="s">
        <v>59</v>
      </c>
      <c r="B12" s="61"/>
      <c r="C12" s="5">
        <v>8.5000000000000006E-2</v>
      </c>
      <c r="D12" s="4"/>
      <c r="E12" s="4"/>
      <c r="F12" s="4"/>
      <c r="G12" s="4"/>
      <c r="H12" s="4"/>
      <c r="I12" s="4"/>
    </row>
    <row r="13" spans="1:10" x14ac:dyDescent="0.3">
      <c r="A13" s="60" t="s">
        <v>60</v>
      </c>
      <c r="B13" s="61"/>
      <c r="C13" s="5">
        <v>0.05</v>
      </c>
      <c r="D13" s="4"/>
      <c r="E13" s="4"/>
      <c r="F13" s="4"/>
      <c r="G13" s="4"/>
      <c r="H13" s="4"/>
      <c r="I13" s="4"/>
    </row>
    <row r="14" spans="1:10" x14ac:dyDescent="0.3">
      <c r="D14" s="4"/>
      <c r="E14" s="4"/>
      <c r="F14" s="4"/>
      <c r="G14" s="4"/>
      <c r="H14" s="4"/>
      <c r="I14" s="4"/>
    </row>
    <row r="15" spans="1:10" x14ac:dyDescent="0.3">
      <c r="A15" s="56" t="s">
        <v>41</v>
      </c>
      <c r="B15" s="57"/>
      <c r="C15" s="58"/>
      <c r="D15" s="3" t="s">
        <v>12</v>
      </c>
      <c r="F15" s="63" t="s">
        <v>13</v>
      </c>
      <c r="G15" s="64"/>
      <c r="H15" s="64"/>
      <c r="I15" s="65"/>
      <c r="J15" s="10">
        <v>0</v>
      </c>
    </row>
    <row r="16" spans="1:10" x14ac:dyDescent="0.3">
      <c r="A16" s="2">
        <v>0</v>
      </c>
      <c r="B16" s="2">
        <v>0</v>
      </c>
      <c r="C16" s="2">
        <v>0</v>
      </c>
      <c r="D16" s="9">
        <f>AVERAGE(A16:C16)</f>
        <v>0</v>
      </c>
      <c r="F16" s="73" t="s">
        <v>24</v>
      </c>
      <c r="G16" s="74"/>
      <c r="H16" s="74"/>
      <c r="I16" s="75"/>
      <c r="J16" s="11">
        <f>J15*D18</f>
        <v>0</v>
      </c>
    </row>
    <row r="17" spans="1:10" x14ac:dyDescent="0.3">
      <c r="A17" s="50" t="s">
        <v>45</v>
      </c>
      <c r="B17" s="51"/>
      <c r="C17" s="52"/>
      <c r="D17" s="2">
        <v>0</v>
      </c>
      <c r="F17" s="73" t="s">
        <v>29</v>
      </c>
      <c r="G17" s="74"/>
      <c r="H17" s="74"/>
      <c r="I17" s="75"/>
      <c r="J17" s="11">
        <f>IF(D4&lt;J16,D4+D21+D23,J16)</f>
        <v>0</v>
      </c>
    </row>
    <row r="18" spans="1:10" x14ac:dyDescent="0.3">
      <c r="A18" s="63" t="s">
        <v>16</v>
      </c>
      <c r="B18" s="64"/>
      <c r="C18" s="65"/>
      <c r="D18" s="9">
        <f>D16-D17</f>
        <v>0</v>
      </c>
      <c r="F18" s="40" t="s">
        <v>25</v>
      </c>
      <c r="G18" s="41"/>
      <c r="H18" s="41"/>
      <c r="I18" s="42"/>
      <c r="J18" s="13">
        <f>IF((J17&lt;=J16),J17,J16)</f>
        <v>0</v>
      </c>
    </row>
    <row r="19" spans="1:10" x14ac:dyDescent="0.3">
      <c r="A19" s="53" t="s">
        <v>28</v>
      </c>
      <c r="B19" s="54"/>
      <c r="C19" s="55"/>
      <c r="D19" s="12">
        <f>IF(D18=0,0,D4/D18)</f>
        <v>0</v>
      </c>
    </row>
    <row r="20" spans="1:10" x14ac:dyDescent="0.3">
      <c r="A20" s="63" t="s">
        <v>15</v>
      </c>
      <c r="B20" s="64"/>
      <c r="C20" s="65"/>
      <c r="D20" s="10">
        <v>0</v>
      </c>
      <c r="E20" s="30"/>
      <c r="F20" s="63" t="s">
        <v>19</v>
      </c>
      <c r="G20" s="64"/>
      <c r="H20" s="64"/>
      <c r="I20" s="65"/>
      <c r="J20" s="2">
        <v>0</v>
      </c>
    </row>
    <row r="21" spans="1:10" x14ac:dyDescent="0.3">
      <c r="A21" s="73" t="s">
        <v>14</v>
      </c>
      <c r="B21" s="74"/>
      <c r="C21" s="75"/>
      <c r="D21" s="11">
        <f>J6*D20</f>
        <v>0</v>
      </c>
      <c r="F21" s="68" t="s">
        <v>30</v>
      </c>
      <c r="G21" s="68"/>
      <c r="H21" s="68"/>
      <c r="I21" s="68"/>
      <c r="J21" s="2">
        <v>0</v>
      </c>
    </row>
    <row r="22" spans="1:10" ht="12" customHeight="1" x14ac:dyDescent="0.3">
      <c r="A22" s="73" t="s">
        <v>27</v>
      </c>
      <c r="B22" s="74"/>
      <c r="C22" s="75"/>
      <c r="D22" s="14">
        <f>IF(D18=0,0,(D4+D21)/D18)</f>
        <v>0</v>
      </c>
    </row>
    <row r="23" spans="1:10" x14ac:dyDescent="0.3">
      <c r="A23" s="50" t="s">
        <v>17</v>
      </c>
      <c r="B23" s="51"/>
      <c r="C23" s="52"/>
      <c r="D23" s="2">
        <v>0</v>
      </c>
    </row>
    <row r="24" spans="1:10" x14ac:dyDescent="0.3">
      <c r="A24" s="70" t="s">
        <v>27</v>
      </c>
      <c r="B24" s="71"/>
      <c r="C24" s="72"/>
      <c r="D24" s="32">
        <f>IF(D18=0,0,(D4+D21+D23)/D18)</f>
        <v>0</v>
      </c>
    </row>
    <row r="25" spans="1:10" x14ac:dyDescent="0.3">
      <c r="A25" s="46" t="s">
        <v>42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0" x14ac:dyDescent="0.3">
      <c r="D27" s="38"/>
      <c r="E27" s="38"/>
      <c r="F27" s="38"/>
      <c r="G27" s="38"/>
      <c r="H27" s="38"/>
      <c r="I27" s="38"/>
      <c r="J27" s="38"/>
    </row>
    <row r="28" spans="1:10" x14ac:dyDescent="0.3">
      <c r="D28" s="38"/>
      <c r="E28" s="38"/>
      <c r="F28" s="38"/>
      <c r="G28" s="38"/>
      <c r="H28" s="38"/>
      <c r="I28" s="38"/>
      <c r="J28" s="38"/>
    </row>
    <row r="29" spans="1:10" x14ac:dyDescent="0.3">
      <c r="D29" s="38"/>
      <c r="E29" s="38"/>
      <c r="F29" s="38"/>
      <c r="G29" s="38"/>
      <c r="H29" s="38"/>
      <c r="I29" s="38"/>
      <c r="J29" s="38"/>
    </row>
    <row r="30" spans="1:10" x14ac:dyDescent="0.3">
      <c r="D30" s="38"/>
      <c r="E30" s="38"/>
      <c r="F30" s="38"/>
      <c r="G30" s="38"/>
      <c r="H30" s="38"/>
      <c r="I30" s="38"/>
      <c r="J30" s="38"/>
    </row>
    <row r="31" spans="1:10" x14ac:dyDescent="0.3">
      <c r="D31" s="39"/>
      <c r="E31" s="39"/>
      <c r="F31" s="39"/>
      <c r="G31" s="39"/>
      <c r="H31" s="39"/>
      <c r="I31" s="39"/>
      <c r="J31" s="39"/>
    </row>
    <row r="32" spans="1:10" x14ac:dyDescent="0.3">
      <c r="D32" s="39"/>
      <c r="E32" s="39"/>
      <c r="F32" s="39"/>
      <c r="G32" s="39"/>
      <c r="H32" s="39"/>
      <c r="I32" s="39"/>
      <c r="J32" s="39"/>
    </row>
    <row r="33" spans="1:10" x14ac:dyDescent="0.3">
      <c r="D33" s="39"/>
      <c r="E33" s="39"/>
      <c r="F33" s="39"/>
      <c r="G33" s="39"/>
      <c r="H33" s="39"/>
      <c r="I33" s="39"/>
      <c r="J33" s="39"/>
    </row>
    <row r="34" spans="1:10" x14ac:dyDescent="0.3">
      <c r="D34" s="39"/>
      <c r="E34" s="39"/>
      <c r="F34" s="39"/>
      <c r="G34" s="39"/>
      <c r="H34" s="39"/>
      <c r="I34" s="39"/>
      <c r="J34" s="39"/>
    </row>
    <row r="35" spans="1:10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3">
      <c r="A41" s="67" t="s">
        <v>26</v>
      </c>
      <c r="B41" s="67"/>
      <c r="C41" s="67"/>
      <c r="D41" s="67"/>
      <c r="E41" s="67"/>
      <c r="F41" s="67"/>
      <c r="G41" s="67"/>
      <c r="H41" s="67"/>
      <c r="I41" s="67"/>
    </row>
    <row r="42" spans="1:10" ht="24" x14ac:dyDescent="0.3">
      <c r="A42" s="7" t="s">
        <v>7</v>
      </c>
      <c r="B42" s="7" t="s">
        <v>8</v>
      </c>
      <c r="C42" s="7" t="s">
        <v>9</v>
      </c>
      <c r="D42" s="7" t="s">
        <v>22</v>
      </c>
      <c r="E42" s="7" t="s">
        <v>22</v>
      </c>
      <c r="F42" s="7" t="s">
        <v>4</v>
      </c>
      <c r="G42" s="16" t="s">
        <v>10</v>
      </c>
      <c r="H42" s="7" t="s">
        <v>11</v>
      </c>
      <c r="I42" s="17" t="s">
        <v>21</v>
      </c>
    </row>
    <row r="43" spans="1:10" x14ac:dyDescent="0.3">
      <c r="A43" s="7" t="s">
        <v>6</v>
      </c>
      <c r="B43" s="18">
        <v>17060.97</v>
      </c>
      <c r="C43" s="19">
        <f t="shared" ref="C43:C48" si="0">(B43/12)*13</f>
        <v>18482.717500000002</v>
      </c>
      <c r="D43" s="20">
        <f>26.68%</f>
        <v>0.26679999999999998</v>
      </c>
      <c r="E43" s="19">
        <f t="shared" ref="E43:E48" si="1">C43*D43</f>
        <v>4931.1890290000001</v>
      </c>
      <c r="F43" s="19">
        <f t="shared" ref="F43:F48" si="2">C43+E43</f>
        <v>23413.906529000004</v>
      </c>
      <c r="G43" s="21">
        <v>0</v>
      </c>
      <c r="H43" s="22">
        <f>G43*F43</f>
        <v>0</v>
      </c>
      <c r="I43" s="23">
        <f>H43+(C43*8.5%)*G43</f>
        <v>0</v>
      </c>
    </row>
    <row r="44" spans="1:10" x14ac:dyDescent="0.3">
      <c r="A44" s="7" t="s">
        <v>1</v>
      </c>
      <c r="B44" s="18">
        <v>18034.07</v>
      </c>
      <c r="C44" s="19">
        <f t="shared" si="0"/>
        <v>19536.909166666665</v>
      </c>
      <c r="D44" s="20">
        <f t="shared" ref="D44:D48" si="3">26.68%</f>
        <v>0.26679999999999998</v>
      </c>
      <c r="E44" s="19">
        <f t="shared" si="1"/>
        <v>5212.447365666666</v>
      </c>
      <c r="F44" s="19">
        <f t="shared" si="2"/>
        <v>24749.356532333331</v>
      </c>
      <c r="G44" s="21">
        <v>0</v>
      </c>
      <c r="H44" s="22">
        <f t="shared" ref="H44:H45" si="4">G44*F44</f>
        <v>0</v>
      </c>
      <c r="I44" s="23">
        <f t="shared" ref="I44:I48" si="5">H44+(C44*8.5%)*G44</f>
        <v>0</v>
      </c>
      <c r="J44" s="4"/>
    </row>
    <row r="45" spans="1:10" x14ac:dyDescent="0.3">
      <c r="A45" s="7" t="s">
        <v>0</v>
      </c>
      <c r="B45" s="18">
        <v>19063.8</v>
      </c>
      <c r="C45" s="19">
        <f t="shared" si="0"/>
        <v>20652.449999999997</v>
      </c>
      <c r="D45" s="20">
        <f t="shared" si="3"/>
        <v>0.26679999999999998</v>
      </c>
      <c r="E45" s="19">
        <f t="shared" si="1"/>
        <v>5510.0736599999991</v>
      </c>
      <c r="F45" s="19">
        <f t="shared" si="2"/>
        <v>26162.523659999995</v>
      </c>
      <c r="G45" s="21">
        <v>0</v>
      </c>
      <c r="H45" s="22">
        <f t="shared" si="4"/>
        <v>0</v>
      </c>
      <c r="I45" s="23">
        <f t="shared" si="5"/>
        <v>0</v>
      </c>
    </row>
    <row r="46" spans="1:10" x14ac:dyDescent="0.3">
      <c r="A46" s="7" t="s">
        <v>3</v>
      </c>
      <c r="B46" s="18">
        <v>20344.07</v>
      </c>
      <c r="C46" s="19">
        <f t="shared" si="0"/>
        <v>22039.409166666665</v>
      </c>
      <c r="D46" s="20">
        <f t="shared" si="3"/>
        <v>0.26679999999999998</v>
      </c>
      <c r="E46" s="19">
        <f t="shared" si="1"/>
        <v>5880.1143656666654</v>
      </c>
      <c r="F46" s="19">
        <f t="shared" si="2"/>
        <v>27919.523532333329</v>
      </c>
      <c r="G46" s="21">
        <v>0</v>
      </c>
      <c r="H46" s="22">
        <f>G46*F46</f>
        <v>0</v>
      </c>
      <c r="I46" s="23">
        <f t="shared" si="5"/>
        <v>0</v>
      </c>
    </row>
    <row r="47" spans="1:10" x14ac:dyDescent="0.3">
      <c r="A47" s="7" t="s">
        <v>2</v>
      </c>
      <c r="B47" s="18">
        <v>22135.47</v>
      </c>
      <c r="C47" s="19">
        <f t="shared" si="0"/>
        <v>23980.092500000002</v>
      </c>
      <c r="D47" s="20">
        <f t="shared" si="3"/>
        <v>0.26679999999999998</v>
      </c>
      <c r="E47" s="19">
        <f t="shared" si="1"/>
        <v>6397.8886790000006</v>
      </c>
      <c r="F47" s="19">
        <f t="shared" si="2"/>
        <v>30377.981179000002</v>
      </c>
      <c r="G47" s="21">
        <v>0</v>
      </c>
      <c r="H47" s="22">
        <f>G47*F47</f>
        <v>0</v>
      </c>
      <c r="I47" s="23">
        <f t="shared" si="5"/>
        <v>0</v>
      </c>
      <c r="J47" s="4"/>
    </row>
    <row r="48" spans="1:10" x14ac:dyDescent="0.3">
      <c r="A48" s="7" t="s">
        <v>5</v>
      </c>
      <c r="B48" s="18">
        <v>25451.86</v>
      </c>
      <c r="C48" s="19">
        <f t="shared" si="0"/>
        <v>27572.848333333332</v>
      </c>
      <c r="D48" s="20">
        <f t="shared" si="3"/>
        <v>0.26679999999999998</v>
      </c>
      <c r="E48" s="19">
        <f t="shared" si="1"/>
        <v>7356.4359353333321</v>
      </c>
      <c r="F48" s="19">
        <f t="shared" si="2"/>
        <v>34929.284268666663</v>
      </c>
      <c r="G48" s="21">
        <v>0</v>
      </c>
      <c r="H48" s="22">
        <f t="shared" ref="H48" si="6">G48*F48</f>
        <v>0</v>
      </c>
      <c r="I48" s="23">
        <f t="shared" si="5"/>
        <v>0</v>
      </c>
    </row>
    <row r="49" spans="1:9" x14ac:dyDescent="0.3">
      <c r="A49" s="67" t="s">
        <v>20</v>
      </c>
      <c r="B49" s="67"/>
      <c r="C49" s="67"/>
      <c r="D49" s="67"/>
      <c r="E49" s="67"/>
      <c r="F49" s="67"/>
      <c r="G49" s="24">
        <f>SUM(G43:G48)</f>
        <v>0</v>
      </c>
      <c r="H49" s="8">
        <f>SUM(H43:H48)</f>
        <v>0</v>
      </c>
      <c r="I49" s="25">
        <f>SUM(I43:I48)</f>
        <v>0</v>
      </c>
    </row>
    <row r="50" spans="1:9" x14ac:dyDescent="0.3">
      <c r="A50" s="26"/>
      <c r="B50" s="26"/>
      <c r="C50" s="26"/>
      <c r="D50" s="26"/>
      <c r="E50" s="26"/>
      <c r="F50" s="26"/>
      <c r="G50" s="27"/>
      <c r="I50" s="28"/>
    </row>
    <row r="51" spans="1:9" x14ac:dyDescent="0.3">
      <c r="A51" s="43" t="s">
        <v>39</v>
      </c>
      <c r="B51" s="44"/>
      <c r="C51" s="44"/>
      <c r="D51" s="44"/>
      <c r="E51" s="44"/>
      <c r="F51" s="45"/>
      <c r="G51" s="27"/>
      <c r="I51" s="28"/>
    </row>
    <row r="52" spans="1:9" x14ac:dyDescent="0.3">
      <c r="A52" s="59" t="s">
        <v>33</v>
      </c>
      <c r="B52" s="59"/>
      <c r="C52" s="59"/>
      <c r="D52" s="59"/>
      <c r="E52" s="59"/>
      <c r="F52" s="2">
        <v>0</v>
      </c>
      <c r="G52" s="27"/>
      <c r="I52" s="28"/>
    </row>
    <row r="53" spans="1:9" x14ac:dyDescent="0.3">
      <c r="A53" s="59" t="s">
        <v>34</v>
      </c>
      <c r="B53" s="59"/>
      <c r="C53" s="59"/>
      <c r="D53" s="59"/>
      <c r="E53" s="59"/>
      <c r="F53" s="33">
        <f>J18-D4</f>
        <v>0</v>
      </c>
    </row>
    <row r="54" spans="1:9" x14ac:dyDescent="0.3">
      <c r="A54" s="49" t="s">
        <v>23</v>
      </c>
      <c r="B54" s="49"/>
      <c r="C54" s="49"/>
      <c r="D54" s="49"/>
      <c r="E54" s="49"/>
      <c r="F54" s="29">
        <f>SUM(F52:F53)</f>
        <v>0</v>
      </c>
    </row>
    <row r="55" spans="1:9" x14ac:dyDescent="0.3">
      <c r="A55" s="49" t="s">
        <v>35</v>
      </c>
      <c r="B55" s="49"/>
      <c r="C55" s="49"/>
      <c r="D55" s="49"/>
      <c r="E55" s="49"/>
      <c r="F55" s="29">
        <f>D4+J20+J22-J21-F52+H49</f>
        <v>0</v>
      </c>
    </row>
    <row r="56" spans="1:9" x14ac:dyDescent="0.3">
      <c r="A56" s="49" t="s">
        <v>50</v>
      </c>
      <c r="B56" s="49"/>
      <c r="C56" s="49"/>
      <c r="D56" s="49"/>
      <c r="E56" s="49"/>
      <c r="F56" s="29">
        <f>J18-F55</f>
        <v>0</v>
      </c>
    </row>
    <row r="57" spans="1:9" x14ac:dyDescent="0.3">
      <c r="A57" s="35"/>
      <c r="B57" s="35"/>
      <c r="C57" s="35"/>
      <c r="D57" s="35"/>
      <c r="E57" s="35"/>
    </row>
    <row r="58" spans="1:9" x14ac:dyDescent="0.3">
      <c r="A58" s="43" t="s">
        <v>38</v>
      </c>
      <c r="B58" s="44"/>
      <c r="C58" s="44"/>
      <c r="D58" s="44"/>
      <c r="E58" s="44"/>
      <c r="F58" s="45"/>
    </row>
    <row r="59" spans="1:9" x14ac:dyDescent="0.3">
      <c r="A59" s="47" t="s">
        <v>36</v>
      </c>
      <c r="B59" s="47"/>
      <c r="C59" s="47"/>
      <c r="D59" s="47"/>
      <c r="E59" s="47"/>
      <c r="F59" s="36">
        <f>D5+J20+J22-J21+H49</f>
        <v>0</v>
      </c>
    </row>
    <row r="60" spans="1:9" x14ac:dyDescent="0.3">
      <c r="A60" s="48" t="s">
        <v>43</v>
      </c>
      <c r="B60" s="48"/>
      <c r="C60" s="48"/>
      <c r="D60" s="48"/>
      <c r="E60" s="48"/>
      <c r="F60" s="34">
        <f>J18-F59</f>
        <v>0</v>
      </c>
    </row>
    <row r="61" spans="1:9" x14ac:dyDescent="0.3">
      <c r="A61" s="48" t="s">
        <v>37</v>
      </c>
      <c r="B61" s="48"/>
      <c r="C61" s="48"/>
      <c r="D61" s="48"/>
      <c r="E61" s="48"/>
      <c r="F61" s="34">
        <f>D6+J20+J22-J21+H49</f>
        <v>0</v>
      </c>
    </row>
    <row r="62" spans="1:9" x14ac:dyDescent="0.3">
      <c r="A62" s="48" t="s">
        <v>44</v>
      </c>
      <c r="B62" s="48"/>
      <c r="C62" s="48"/>
      <c r="D62" s="48"/>
      <c r="E62" s="48"/>
      <c r="F62" s="34">
        <f>J18-F61</f>
        <v>0</v>
      </c>
    </row>
    <row r="64" spans="1:9" x14ac:dyDescent="0.3">
      <c r="A64" s="46" t="s">
        <v>48</v>
      </c>
      <c r="B64" s="46"/>
      <c r="C64" s="46"/>
      <c r="D64" s="46"/>
      <c r="E64" s="46"/>
      <c r="F64" s="46"/>
    </row>
    <row r="65" spans="1:3" x14ac:dyDescent="0.3">
      <c r="A65" s="66" t="s">
        <v>18</v>
      </c>
      <c r="B65" s="66"/>
    </row>
    <row r="67" spans="1:3" x14ac:dyDescent="0.3">
      <c r="C67" s="31"/>
    </row>
  </sheetData>
  <sheetProtection algorithmName="SHA-512" hashValue="pwxbPGX/Fz8IA3EWVhtMumsSVRNrNrnuDX+yqLE6IU9SSPqgU3rTPSphNrDdcB+v+RosDA9CDAPL9CYuoPhXAw==" saltValue="vJYjWD6O4+DZ6xR0IuCwng==" spinCount="100000" sheet="1" objects="1" scenarios="1"/>
  <mergeCells count="50">
    <mergeCell ref="A3:D3"/>
    <mergeCell ref="F6:I6"/>
    <mergeCell ref="F3:J3"/>
    <mergeCell ref="A23:C23"/>
    <mergeCell ref="A24:C24"/>
    <mergeCell ref="F9:G9"/>
    <mergeCell ref="F20:I20"/>
    <mergeCell ref="A20:C20"/>
    <mergeCell ref="A21:C21"/>
    <mergeCell ref="F15:I15"/>
    <mergeCell ref="F16:I16"/>
    <mergeCell ref="F17:I17"/>
    <mergeCell ref="A18:C18"/>
    <mergeCell ref="A22:C22"/>
    <mergeCell ref="F8:H8"/>
    <mergeCell ref="A65:B65"/>
    <mergeCell ref="F10:G10"/>
    <mergeCell ref="F11:G11"/>
    <mergeCell ref="A41:I41"/>
    <mergeCell ref="A49:F49"/>
    <mergeCell ref="F21:I21"/>
    <mergeCell ref="A25:J25"/>
    <mergeCell ref="A55:E55"/>
    <mergeCell ref="A54:E54"/>
    <mergeCell ref="A1:J1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5:C5"/>
    <mergeCell ref="A6:C6"/>
    <mergeCell ref="F18:I18"/>
    <mergeCell ref="A64:F64"/>
    <mergeCell ref="A59:E59"/>
    <mergeCell ref="A60:E60"/>
    <mergeCell ref="A56:E56"/>
    <mergeCell ref="A61:E61"/>
    <mergeCell ref="A62:E62"/>
    <mergeCell ref="A58:F58"/>
    <mergeCell ref="A51:F51"/>
    <mergeCell ref="A17:C17"/>
    <mergeCell ref="A19:C19"/>
    <mergeCell ref="A15:C15"/>
    <mergeCell ref="A53:E53"/>
    <mergeCell ref="A52:E52"/>
  </mergeCells>
  <hyperlinks>
    <hyperlink ref="A65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2" sqref="E2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2022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2022-08-29T08:53:29Z</dcterms:modified>
</cp:coreProperties>
</file>