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960"/>
  </bookViews>
  <sheets>
    <sheet name="anno 2020" sheetId="5" r:id="rId1"/>
    <sheet name="anno 2021" sheetId="6" r:id="rId2"/>
    <sheet name="anno 2022" sheetId="7" r:id="rId3"/>
    <sheet name="legenda" sheetId="4" r:id="rId4"/>
  </sheets>
  <calcPr calcId="152511"/>
</workbook>
</file>

<file path=xl/calcChain.xml><?xml version="1.0" encoding="utf-8"?>
<calcChain xmlns="http://schemas.openxmlformats.org/spreadsheetml/2006/main">
  <c r="J16" i="7" l="1"/>
  <c r="J16" i="6"/>
  <c r="D26" i="7"/>
  <c r="D25" i="7"/>
  <c r="D24" i="7"/>
  <c r="D23" i="7"/>
  <c r="J22" i="7"/>
  <c r="D22" i="7"/>
  <c r="D21" i="7"/>
  <c r="D27" i="7" s="1"/>
  <c r="D20" i="7"/>
  <c r="D19" i="7"/>
  <c r="D18" i="7"/>
  <c r="G14" i="7"/>
  <c r="D13" i="7"/>
  <c r="C13" i="7"/>
  <c r="D12" i="7"/>
  <c r="C12" i="7"/>
  <c r="D11" i="7"/>
  <c r="C11" i="7"/>
  <c r="E11" i="7" s="1"/>
  <c r="F11" i="7" s="1"/>
  <c r="H11" i="7" s="1"/>
  <c r="J11" i="7" s="1"/>
  <c r="D10" i="7"/>
  <c r="E10" i="7" s="1"/>
  <c r="F10" i="7" s="1"/>
  <c r="H10" i="7" s="1"/>
  <c r="J10" i="7" s="1"/>
  <c r="C10" i="7"/>
  <c r="D9" i="7"/>
  <c r="C9" i="7"/>
  <c r="D8" i="7"/>
  <c r="C8" i="7"/>
  <c r="D4" i="7"/>
  <c r="D26" i="6"/>
  <c r="D25" i="6"/>
  <c r="D24" i="6"/>
  <c r="D23" i="6"/>
  <c r="J22" i="6"/>
  <c r="D22" i="6"/>
  <c r="D21" i="6"/>
  <c r="D27" i="6" s="1"/>
  <c r="D20" i="6"/>
  <c r="D19" i="6"/>
  <c r="D18" i="6"/>
  <c r="G14" i="6"/>
  <c r="D13" i="6"/>
  <c r="C13" i="6"/>
  <c r="D12" i="6"/>
  <c r="C12" i="6"/>
  <c r="D11" i="6"/>
  <c r="C11" i="6"/>
  <c r="E11" i="6" s="1"/>
  <c r="F11" i="6" s="1"/>
  <c r="H11" i="6" s="1"/>
  <c r="J11" i="6" s="1"/>
  <c r="D10" i="6"/>
  <c r="E10" i="6" s="1"/>
  <c r="F10" i="6" s="1"/>
  <c r="H10" i="6" s="1"/>
  <c r="J10" i="6" s="1"/>
  <c r="C10" i="6"/>
  <c r="D9" i="6"/>
  <c r="C9" i="6"/>
  <c r="E9" i="6" s="1"/>
  <c r="D8" i="6"/>
  <c r="C8" i="6"/>
  <c r="D4" i="6"/>
  <c r="J17" i="7" l="1"/>
  <c r="E9" i="7"/>
  <c r="F9" i="7" s="1"/>
  <c r="H9" i="7" s="1"/>
  <c r="J9" i="7" s="1"/>
  <c r="E13" i="7"/>
  <c r="F13" i="7" s="1"/>
  <c r="H13" i="7" s="1"/>
  <c r="J13" i="7" s="1"/>
  <c r="E8" i="7"/>
  <c r="F8" i="7" s="1"/>
  <c r="H8" i="7" s="1"/>
  <c r="E12" i="7"/>
  <c r="F12" i="7" s="1"/>
  <c r="H12" i="7" s="1"/>
  <c r="J12" i="7" s="1"/>
  <c r="F8" i="6"/>
  <c r="H8" i="6" s="1"/>
  <c r="J17" i="6"/>
  <c r="E13" i="6"/>
  <c r="F13" i="6" s="1"/>
  <c r="H13" i="6" s="1"/>
  <c r="J13" i="6" s="1"/>
  <c r="F9" i="6"/>
  <c r="H9" i="6" s="1"/>
  <c r="J9" i="6" s="1"/>
  <c r="E8" i="6"/>
  <c r="E12" i="6"/>
  <c r="F12" i="6" s="1"/>
  <c r="H12" i="6" s="1"/>
  <c r="J12" i="6" s="1"/>
  <c r="J27" i="5"/>
  <c r="J26" i="5"/>
  <c r="D4" i="5"/>
  <c r="G14" i="5"/>
  <c r="J8" i="7" l="1"/>
  <c r="J14" i="7" s="1"/>
  <c r="H14" i="7"/>
  <c r="J18" i="7" s="1"/>
  <c r="J26" i="7" s="1"/>
  <c r="J27" i="7" s="1"/>
  <c r="H14" i="6"/>
  <c r="J18" i="6" s="1"/>
  <c r="J26" i="6" s="1"/>
  <c r="J27" i="6" s="1"/>
  <c r="J8" i="6"/>
  <c r="J14" i="6" s="1"/>
  <c r="J16" i="5"/>
  <c r="D26" i="5" l="1"/>
  <c r="J22" i="5" l="1"/>
  <c r="D25" i="5"/>
  <c r="D24" i="5"/>
  <c r="D23" i="5"/>
  <c r="D22" i="5"/>
  <c r="D21" i="5"/>
  <c r="D20" i="5"/>
  <c r="D19" i="5"/>
  <c r="D18" i="5"/>
  <c r="J17" i="5" l="1"/>
  <c r="D27" i="5"/>
  <c r="J13" i="5"/>
  <c r="J12" i="5"/>
  <c r="J8" i="5"/>
  <c r="D13" i="5" l="1"/>
  <c r="E13" i="5" s="1"/>
  <c r="C13" i="5"/>
  <c r="F13" i="5" s="1"/>
  <c r="H13" i="5" s="1"/>
  <c r="E12" i="5"/>
  <c r="F12" i="5" s="1"/>
  <c r="D12" i="5"/>
  <c r="C12" i="5"/>
  <c r="D11" i="5"/>
  <c r="C11" i="5"/>
  <c r="E11" i="5" s="1"/>
  <c r="E10" i="5"/>
  <c r="F10" i="5" s="1"/>
  <c r="H10" i="5" s="1"/>
  <c r="J10" i="5" s="1"/>
  <c r="D10" i="5"/>
  <c r="C10" i="5"/>
  <c r="E9" i="5"/>
  <c r="F9" i="5" s="1"/>
  <c r="D9" i="5"/>
  <c r="C9" i="5"/>
  <c r="D8" i="5"/>
  <c r="C8" i="5"/>
  <c r="H9" i="5" l="1"/>
  <c r="J9" i="5" s="1"/>
  <c r="H12" i="5"/>
  <c r="F8" i="5"/>
  <c r="H8" i="5" s="1"/>
  <c r="E8" i="5"/>
  <c r="F11" i="5"/>
  <c r="H11" i="5" l="1"/>
  <c r="H14" i="5" l="1"/>
  <c r="J18" i="5" s="1"/>
  <c r="J11" i="5"/>
  <c r="J14" i="5" s="1"/>
</calcChain>
</file>

<file path=xl/sharedStrings.xml><?xml version="1.0" encoding="utf-8"?>
<sst xmlns="http://schemas.openxmlformats.org/spreadsheetml/2006/main" count="139" uniqueCount="60">
  <si>
    <t>B3</t>
  </si>
  <si>
    <t>B1</t>
  </si>
  <si>
    <t>D1</t>
  </si>
  <si>
    <t>C1</t>
  </si>
  <si>
    <t>totale</t>
  </si>
  <si>
    <t>D3</t>
  </si>
  <si>
    <t>A1</t>
  </si>
  <si>
    <t>categoria</t>
  </si>
  <si>
    <t>tabellare</t>
  </si>
  <si>
    <t>tredicesima</t>
  </si>
  <si>
    <t>oneri e irap</t>
  </si>
  <si>
    <t>assunzioni programmate</t>
  </si>
  <si>
    <t>costo assunzioni</t>
  </si>
  <si>
    <t>PECENTUALE TURNOVER APPLICABILE</t>
  </si>
  <si>
    <t>25% (oppure 75% per gli enti che rispettano il rapporto dipendenti-popolazione (2*), oppure 100% per gli enti superiori ai 1.000 abitanti e fino ai 5.000 che rispettano il rapporto spesa personale-entrate correnti (3*), oppure 90% cessati per gli enti che lasciano saldi finanziari inutilizzati inferiori all’1% (4*), oppure 100% per l’assunzione della polizia locale (5*))</t>
  </si>
  <si>
    <t>25% (oppure 75% per gli enti che rispettano il rapporto dipendenti-popolazione (2*)), oppure 100% per gli enti superiori ai 1.000 abitanti e fino ai 5.000 che rispettano il rapporto spesa personale-entrate correnti (3*), oppure 80% per l’assunzione della polizia locale (5*))</t>
  </si>
  <si>
    <t>25% (100% per enti virtuosi (*), oppure 75% per gli con meno di 10.000 abitanti enti rispettano il rapporto dipendenti-popolazione (2*))</t>
  </si>
  <si>
    <t>60% (100% per enti virtuosi (*))</t>
  </si>
  <si>
    <t>ANNO DI CESSAZIONE</t>
  </si>
  <si>
    <t xml:space="preserve">100% turn over </t>
  </si>
  <si>
    <t>100% turn over</t>
  </si>
  <si>
    <t>Il valore del turn over e la relativa quota utilizzabile sono calcolati al lordo degli oneri riflessi e IRAP, sulla base dei valori del CCNL del 2009 quindi escludendo i rinnovi contrattuali del 2018 al fine di confrontare quantità omogenee con i limiti di spesa.</t>
  </si>
  <si>
    <t>(*) Per ente virtuoso si intende l’ente che ha una rapporto tra spesa di personale e spese correnti uguale o inferiore al 25%.</t>
  </si>
  <si>
    <t>(2*) Rapporto medio dipendenti-popolazione per classi demografiche, Decreto del Ministro dell’Interno del 24.07.2014, aggiornato al 22.04.2017.</t>
  </si>
  <si>
    <t>(3*) Valido per gli enti da 1.000 a 5.000 abitanti che hanno avuto nell’anno precedente un rapporto tra spesa di personale e media delle entrate correnti del triennio precedente inferiore al 24%.</t>
  </si>
  <si>
    <t>(4*) Per gli enti che rispettano il parametro dipendenti popolazione e che lasciano saldi finanziari inutilizzati inferiori all’1% delle entrate finali dell’esercizio di riferimento, c. 479 lett. d) della LEGGE 11 dicembre 2016, n. 232.</t>
  </si>
  <si>
    <t>(5*) Per la sostituzione di personale della polizia locale cessato nell’anno precedente con altro personale sempre di PL, art. 7 c. 2-bis DL 14/2017.</t>
  </si>
  <si>
    <t>(6*) Per l’anno 2015 non va considerata alcun incremento in quanto la normativa non prevedeva alcuna decurtazione del fondo del salario accessorio.</t>
  </si>
  <si>
    <t>(7*) Non è più possibile valorizzare questo campo.</t>
  </si>
  <si>
    <t>SPESA SALARIO ACCESSORIO DECURTATA PER CESSAZIONI</t>
  </si>
  <si>
    <t>(7*)</t>
  </si>
  <si>
    <t xml:space="preserve">(7*) </t>
  </si>
  <si>
    <t>---</t>
  </si>
  <si>
    <t>(6*)</t>
  </si>
  <si>
    <t>60% (80% per enti virtuosi (*))</t>
  </si>
  <si>
    <t>anno</t>
  </si>
  <si>
    <t>perc. oneri</t>
  </si>
  <si>
    <t>perc. applicabile</t>
  </si>
  <si>
    <t>turn over diponibile quinquennio precedente e triennio corrente</t>
  </si>
  <si>
    <t>turn over</t>
  </si>
  <si>
    <t>totale disponibile</t>
  </si>
  <si>
    <t>spesa assunzioni flessibili prevista anno corrente</t>
  </si>
  <si>
    <t>spesa altre assunzioni a qualsiasi titolo</t>
  </si>
  <si>
    <t>eventuali ulteriori spazi assunzionali disponibili</t>
  </si>
  <si>
    <t>turn over utilizzabile anno corrente</t>
  </si>
  <si>
    <t>costo personale con valori tabellari lordi prima dei rinnovi contrattuali comprensivi di tredicesima</t>
  </si>
  <si>
    <t>eventuali spazi assunzionali flessibili disponibili</t>
  </si>
  <si>
    <t>utilizzo turn over anno corrente</t>
  </si>
  <si>
    <t>rinnovi contrattuali lordi</t>
  </si>
  <si>
    <t>turn over massimo utilizzabile per stabilizzazioni</t>
  </si>
  <si>
    <t>limite spesa assunzioni flessibili anno 2009</t>
  </si>
  <si>
    <t>eventuali decurtazioni alla spesa di personale</t>
  </si>
  <si>
    <t>spesa personale lorda senza componenti escluse anno precedente</t>
  </si>
  <si>
    <t>costo con rinnovi contrattuali</t>
  </si>
  <si>
    <t>PROGRAMMAZIONE TRIENNALE DELLE ASSUNZIONI DI PERSONALE SISTEMA PRECEDENTE ANNO 2020 DEL COMUNE DI _____________________</t>
  </si>
  <si>
    <t>spesa personale lorda senza componenti escluse anni 2011-2012-2013</t>
  </si>
  <si>
    <t>spesa personale lorda senza componenti escluse anno corrente</t>
  </si>
  <si>
    <t>www.carmignaniconsulenza.com</t>
  </si>
  <si>
    <t>PROGRAMMAZIONE TRIENNALE DELLE ASSUNZIONI DI PERSONALE SISTEMA PRECEDENTE ANNO 2021 DEL COMUNE DI _____________________</t>
  </si>
  <si>
    <t>PROGRAMMAZIONE TRIENNALE DELLE ASSUNZIONI DI PERSONALE SISTEMA PRECEDENTE ANNO 2022 DEL COMUNE DI 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</si>
</sst>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€-2]\ #,##0.00;[Red]\-[$€-2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4" fontId="7" fillId="2" borderId="1" xfId="1" applyFont="1" applyFill="1" applyBorder="1" applyAlignment="1" applyProtection="1">
      <alignment horizontal="left" vertical="top" wrapText="1"/>
      <protection locked="0"/>
    </xf>
    <xf numFmtId="43" fontId="8" fillId="2" borderId="1" xfId="3" applyFont="1" applyFill="1" applyBorder="1" applyAlignment="1" applyProtection="1">
      <alignment horizontal="left" vertical="top" wrapText="1"/>
      <protection locked="0"/>
    </xf>
    <xf numFmtId="44" fontId="7" fillId="0" borderId="1" xfId="0" applyNumberFormat="1" applyFont="1" applyBorder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9" fontId="7" fillId="0" borderId="0" xfId="2" applyFont="1" applyAlignment="1">
      <alignment horizontal="left" vertical="top" wrapText="1"/>
    </xf>
    <xf numFmtId="164" fontId="10" fillId="0" borderId="0" xfId="0" applyNumberFormat="1" applyFont="1" applyAlignment="1">
      <alignment horizontal="left" vertical="top" wrapText="1"/>
    </xf>
    <xf numFmtId="44" fontId="7" fillId="4" borderId="1" xfId="1" applyFont="1" applyFill="1" applyBorder="1" applyAlignment="1" applyProtection="1">
      <alignment horizontal="left" vertical="top" wrapText="1"/>
    </xf>
    <xf numFmtId="9" fontId="7" fillId="2" borderId="1" xfId="0" applyNumberFormat="1" applyFont="1" applyFill="1" applyBorder="1" applyAlignment="1" applyProtection="1">
      <alignment horizontal="left" vertical="top" wrapText="1"/>
      <protection locked="0"/>
    </xf>
    <xf numFmtId="44" fontId="7" fillId="2" borderId="1" xfId="0" applyNumberFormat="1" applyFont="1" applyFill="1" applyBorder="1" applyAlignment="1" applyProtection="1">
      <alignment horizontal="left" vertical="top" wrapText="1"/>
      <protection locked="0"/>
    </xf>
    <xf numFmtId="44" fontId="8" fillId="4" borderId="1" xfId="1" applyFont="1" applyFill="1" applyBorder="1" applyAlignment="1" applyProtection="1">
      <alignment horizontal="left" vertical="top" wrapText="1"/>
    </xf>
    <xf numFmtId="44" fontId="6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4" fontId="7" fillId="0" borderId="0" xfId="1" applyFont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44" fontId="6" fillId="4" borderId="1" xfId="1" applyFont="1" applyFill="1" applyBorder="1" applyAlignment="1" applyProtection="1">
      <alignment horizontal="left" vertical="top" wrapText="1"/>
    </xf>
    <xf numFmtId="44" fontId="6" fillId="4" borderId="1" xfId="0" applyNumberFormat="1" applyFont="1" applyFill="1" applyBorder="1" applyAlignment="1" applyProtection="1">
      <alignment horizontal="left" vertical="top" wrapText="1"/>
    </xf>
    <xf numFmtId="44" fontId="7" fillId="0" borderId="1" xfId="0" applyNumberFormat="1" applyFont="1" applyBorder="1" applyAlignment="1" applyProtection="1">
      <alignment horizontal="left" vertical="top" wrapText="1"/>
    </xf>
    <xf numFmtId="43" fontId="8" fillId="4" borderId="1" xfId="0" applyNumberFormat="1" applyFont="1" applyFill="1" applyBorder="1" applyAlignment="1" applyProtection="1">
      <alignment vertical="top" wrapText="1"/>
    </xf>
    <xf numFmtId="44" fontId="8" fillId="4" borderId="1" xfId="0" applyNumberFormat="1" applyFont="1" applyFill="1" applyBorder="1" applyAlignment="1" applyProtection="1">
      <alignment horizontal="left" vertical="top" wrapText="1"/>
    </xf>
    <xf numFmtId="44" fontId="9" fillId="0" borderId="1" xfId="1" applyFont="1" applyBorder="1" applyAlignment="1" applyProtection="1">
      <alignment horizontal="left" vertical="top" wrapText="1"/>
    </xf>
    <xf numFmtId="44" fontId="8" fillId="0" borderId="1" xfId="0" applyNumberFormat="1" applyFont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left" vertical="top" wrapText="1"/>
    </xf>
    <xf numFmtId="0" fontId="8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4" fontId="7" fillId="0" borderId="1" xfId="0" applyNumberFormat="1" applyFont="1" applyBorder="1" applyAlignment="1" applyProtection="1">
      <alignment horizontal="left" vertical="top" wrapText="1"/>
    </xf>
    <xf numFmtId="44" fontId="7" fillId="0" borderId="1" xfId="1" applyFont="1" applyBorder="1" applyAlignment="1" applyProtection="1">
      <alignment horizontal="left" vertical="top" wrapText="1"/>
    </xf>
    <xf numFmtId="10" fontId="7" fillId="0" borderId="1" xfId="2" applyNumberFormat="1" applyFont="1" applyBorder="1" applyAlignment="1" applyProtection="1">
      <alignment horizontal="left" vertical="top" wrapText="1"/>
    </xf>
    <xf numFmtId="164" fontId="7" fillId="0" borderId="1" xfId="0" applyNumberFormat="1" applyFont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left" vertical="top" wrapText="1"/>
    </xf>
    <xf numFmtId="44" fontId="7" fillId="0" borderId="0" xfId="0" applyNumberFormat="1" applyFont="1" applyAlignment="1" applyProtection="1">
      <alignment horizontal="left" vertical="top" wrapText="1"/>
    </xf>
    <xf numFmtId="0" fontId="12" fillId="0" borderId="0" xfId="4" applyFont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center" vertical="top" wrapText="1"/>
    </xf>
    <xf numFmtId="0" fontId="6" fillId="3" borderId="0" xfId="0" applyFont="1" applyFill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</cellXfs>
  <cellStyles count="5">
    <cellStyle name="Collegamento ipertestuale" xfId="4" builtinId="8"/>
    <cellStyle name="Migliaia" xfId="3" builtinId="3"/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mignaniconsulenza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armignaniconsulenza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armignaniconsulenza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L5" sqref="L5"/>
    </sheetView>
  </sheetViews>
  <sheetFormatPr defaultRowHeight="13.8" x14ac:dyDescent="0.3"/>
  <cols>
    <col min="1" max="1" width="15.77734375" style="5" customWidth="1"/>
    <col min="2" max="2" width="15.21875" style="5" customWidth="1"/>
    <col min="3" max="3" width="15.5546875" style="5" customWidth="1"/>
    <col min="4" max="4" width="16.109375" style="5" customWidth="1"/>
    <col min="5" max="5" width="12.109375" style="5" customWidth="1"/>
    <col min="6" max="6" width="11.33203125" style="5" bestFit="1" customWidth="1"/>
    <col min="7" max="7" width="13.44140625" style="5" bestFit="1" customWidth="1"/>
    <col min="8" max="8" width="14.44140625" style="5" bestFit="1" customWidth="1"/>
    <col min="9" max="9" width="13.44140625" style="5" customWidth="1"/>
    <col min="10" max="10" width="14.44140625" style="5" customWidth="1"/>
    <col min="11" max="11" width="11.5546875" style="5" bestFit="1" customWidth="1"/>
    <col min="12" max="17" width="8.88671875" style="5"/>
    <col min="18" max="18" width="10.33203125" style="5" bestFit="1" customWidth="1"/>
    <col min="19" max="16384" width="8.88671875" style="5"/>
  </cols>
  <sheetData>
    <row r="1" spans="1:12" ht="14.4" customHeight="1" x14ac:dyDescent="0.3">
      <c r="A1" s="45" t="s">
        <v>54</v>
      </c>
      <c r="B1" s="45"/>
      <c r="C1" s="45"/>
      <c r="D1" s="45"/>
      <c r="E1" s="45"/>
      <c r="F1" s="45"/>
      <c r="G1" s="45"/>
      <c r="H1" s="45"/>
      <c r="I1" s="45"/>
      <c r="J1" s="45"/>
    </row>
    <row r="3" spans="1:12" ht="14.4" customHeight="1" x14ac:dyDescent="0.3">
      <c r="A3" s="42" t="s">
        <v>55</v>
      </c>
      <c r="B3" s="43"/>
      <c r="C3" s="43"/>
      <c r="D3" s="44"/>
      <c r="F3" s="38" t="s">
        <v>52</v>
      </c>
      <c r="G3" s="38"/>
      <c r="H3" s="38"/>
      <c r="I3" s="38"/>
      <c r="J3" s="6">
        <v>0</v>
      </c>
    </row>
    <row r="4" spans="1:12" ht="14.4" customHeight="1" x14ac:dyDescent="0.3">
      <c r="A4" s="6">
        <v>0</v>
      </c>
      <c r="B4" s="6">
        <v>0</v>
      </c>
      <c r="C4" s="6">
        <v>0</v>
      </c>
      <c r="D4" s="12">
        <f>AVERAGE(A4:C4)</f>
        <v>0</v>
      </c>
      <c r="F4" s="19"/>
      <c r="G4" s="19"/>
      <c r="H4" s="19"/>
      <c r="I4" s="19"/>
    </row>
    <row r="6" spans="1:12" ht="14.4" customHeight="1" x14ac:dyDescent="0.3">
      <c r="A6" s="47" t="s">
        <v>45</v>
      </c>
      <c r="B6" s="47"/>
      <c r="C6" s="47"/>
      <c r="D6" s="47"/>
      <c r="E6" s="47"/>
      <c r="F6" s="47"/>
      <c r="G6" s="47"/>
      <c r="H6" s="47"/>
      <c r="I6" s="47"/>
      <c r="J6" s="47"/>
    </row>
    <row r="7" spans="1:12" ht="28.8" customHeight="1" x14ac:dyDescent="0.3">
      <c r="A7" s="27" t="s">
        <v>7</v>
      </c>
      <c r="B7" s="27" t="s">
        <v>8</v>
      </c>
      <c r="C7" s="27" t="s">
        <v>9</v>
      </c>
      <c r="D7" s="27" t="s">
        <v>36</v>
      </c>
      <c r="E7" s="27" t="s">
        <v>10</v>
      </c>
      <c r="F7" s="27" t="s">
        <v>4</v>
      </c>
      <c r="G7" s="28" t="s">
        <v>11</v>
      </c>
      <c r="H7" s="27" t="s">
        <v>12</v>
      </c>
      <c r="I7" s="29" t="s">
        <v>48</v>
      </c>
      <c r="J7" s="28" t="s">
        <v>53</v>
      </c>
    </row>
    <row r="8" spans="1:12" x14ac:dyDescent="0.3">
      <c r="A8" s="27" t="s">
        <v>6</v>
      </c>
      <c r="B8" s="30">
        <v>16314.57</v>
      </c>
      <c r="C8" s="31">
        <f t="shared" ref="C8:C13" si="0">(B8/12)*13</f>
        <v>17674.1175</v>
      </c>
      <c r="D8" s="32">
        <f t="shared" ref="D8:D13" si="1">26.68%+8.5%</f>
        <v>0.3518</v>
      </c>
      <c r="E8" s="31">
        <f t="shared" ref="E8:E13" si="2">C8*D8</f>
        <v>6217.7545365000005</v>
      </c>
      <c r="F8" s="31">
        <f t="shared" ref="F8:F13" si="3">C8+E8</f>
        <v>23891.872036500001</v>
      </c>
      <c r="G8" s="7">
        <v>0</v>
      </c>
      <c r="H8" s="22">
        <f t="shared" ref="H8:H13" si="4">G8*F8</f>
        <v>0</v>
      </c>
      <c r="I8" s="25">
        <v>1093.0654800000011</v>
      </c>
      <c r="J8" s="26">
        <f>H8+I8*G8</f>
        <v>0</v>
      </c>
    </row>
    <row r="9" spans="1:12" x14ac:dyDescent="0.3">
      <c r="A9" s="27" t="s">
        <v>1</v>
      </c>
      <c r="B9" s="30">
        <v>17244.71</v>
      </c>
      <c r="C9" s="31">
        <f t="shared" si="0"/>
        <v>18681.769166666665</v>
      </c>
      <c r="D9" s="32">
        <f t="shared" si="1"/>
        <v>0.3518</v>
      </c>
      <c r="E9" s="31">
        <f t="shared" si="2"/>
        <v>6572.2463928333327</v>
      </c>
      <c r="F9" s="31">
        <f t="shared" si="3"/>
        <v>25254.015559499996</v>
      </c>
      <c r="G9" s="7">
        <v>0</v>
      </c>
      <c r="H9" s="22">
        <f t="shared" si="4"/>
        <v>0</v>
      </c>
      <c r="I9" s="25">
        <v>1155.9782520000008</v>
      </c>
      <c r="J9" s="26">
        <f t="shared" ref="J9:J13" si="5">H9+I9*G9</f>
        <v>0</v>
      </c>
    </row>
    <row r="10" spans="1:12" x14ac:dyDescent="0.3">
      <c r="A10" s="27" t="s">
        <v>0</v>
      </c>
      <c r="B10" s="30">
        <v>18229.919999999998</v>
      </c>
      <c r="C10" s="31">
        <f t="shared" si="0"/>
        <v>19749.079999999998</v>
      </c>
      <c r="D10" s="32">
        <f t="shared" si="1"/>
        <v>0.3518</v>
      </c>
      <c r="E10" s="31">
        <f t="shared" si="2"/>
        <v>6947.7263439999997</v>
      </c>
      <c r="F10" s="31">
        <f t="shared" si="3"/>
        <v>26696.806343999997</v>
      </c>
      <c r="G10" s="7">
        <v>0</v>
      </c>
      <c r="H10" s="22">
        <f t="shared" si="4"/>
        <v>0</v>
      </c>
      <c r="I10" s="25">
        <v>1221.1755659999981</v>
      </c>
      <c r="J10" s="26">
        <f t="shared" si="5"/>
        <v>0</v>
      </c>
    </row>
    <row r="11" spans="1:12" x14ac:dyDescent="0.3">
      <c r="A11" s="27" t="s">
        <v>3</v>
      </c>
      <c r="B11" s="30">
        <v>19454.150000000001</v>
      </c>
      <c r="C11" s="31">
        <f t="shared" si="0"/>
        <v>21075.32916666667</v>
      </c>
      <c r="D11" s="32">
        <f t="shared" si="1"/>
        <v>0.3518</v>
      </c>
      <c r="E11" s="31">
        <f t="shared" si="2"/>
        <v>7414.3008008333345</v>
      </c>
      <c r="F11" s="31">
        <f t="shared" si="3"/>
        <v>28489.629967500005</v>
      </c>
      <c r="G11" s="7">
        <v>0</v>
      </c>
      <c r="H11" s="22">
        <f t="shared" si="4"/>
        <v>0</v>
      </c>
      <c r="I11" s="25">
        <v>1303.2433439999913</v>
      </c>
      <c r="J11" s="26">
        <f t="shared" si="5"/>
        <v>0</v>
      </c>
    </row>
    <row r="12" spans="1:12" x14ac:dyDescent="0.3">
      <c r="A12" s="27" t="s">
        <v>2</v>
      </c>
      <c r="B12" s="30">
        <v>21166.71</v>
      </c>
      <c r="C12" s="31">
        <f t="shared" si="0"/>
        <v>22930.602500000001</v>
      </c>
      <c r="D12" s="32">
        <f t="shared" si="1"/>
        <v>0.3518</v>
      </c>
      <c r="E12" s="31">
        <f t="shared" si="2"/>
        <v>8066.9859595000007</v>
      </c>
      <c r="F12" s="31">
        <f t="shared" si="3"/>
        <v>30997.588459500003</v>
      </c>
      <c r="G12" s="7">
        <v>0</v>
      </c>
      <c r="H12" s="22">
        <f t="shared" si="4"/>
        <v>0</v>
      </c>
      <c r="I12" s="25">
        <v>1418.7005820000013</v>
      </c>
      <c r="J12" s="26">
        <f t="shared" si="5"/>
        <v>0</v>
      </c>
      <c r="K12" s="9"/>
    </row>
    <row r="13" spans="1:12" x14ac:dyDescent="0.3">
      <c r="A13" s="27" t="s">
        <v>5</v>
      </c>
      <c r="B13" s="30">
        <v>24338.14</v>
      </c>
      <c r="C13" s="31">
        <f t="shared" si="0"/>
        <v>26366.318333333333</v>
      </c>
      <c r="D13" s="32">
        <f t="shared" si="1"/>
        <v>0.3518</v>
      </c>
      <c r="E13" s="31">
        <f t="shared" si="2"/>
        <v>9275.6707896666667</v>
      </c>
      <c r="F13" s="31">
        <f t="shared" si="3"/>
        <v>35641.989122999999</v>
      </c>
      <c r="G13" s="7">
        <v>0</v>
      </c>
      <c r="H13" s="22">
        <f t="shared" si="4"/>
        <v>0</v>
      </c>
      <c r="I13" s="25">
        <v>1630.9872539999997</v>
      </c>
      <c r="J13" s="26">
        <f t="shared" si="5"/>
        <v>0</v>
      </c>
    </row>
    <row r="14" spans="1:12" x14ac:dyDescent="0.3">
      <c r="A14" s="39" t="s">
        <v>4</v>
      </c>
      <c r="B14" s="40"/>
      <c r="C14" s="40"/>
      <c r="D14" s="40"/>
      <c r="E14" s="40"/>
      <c r="F14" s="41"/>
      <c r="G14" s="23">
        <f>SUM(G8:G13)</f>
        <v>0</v>
      </c>
      <c r="H14" s="21">
        <f>SUM(H8:H13)</f>
        <v>0</v>
      </c>
      <c r="I14" s="8"/>
      <c r="J14" s="24">
        <f>SUM(J8:J13)</f>
        <v>0</v>
      </c>
      <c r="K14" s="10"/>
      <c r="L14" s="9"/>
    </row>
    <row r="15" spans="1:12" x14ac:dyDescent="0.3">
      <c r="B15" s="11"/>
      <c r="I15" s="9"/>
      <c r="J15" s="9"/>
      <c r="K15" s="9"/>
      <c r="L15" s="9"/>
    </row>
    <row r="16" spans="1:12" ht="14.4" customHeight="1" x14ac:dyDescent="0.3">
      <c r="A16" s="46" t="s">
        <v>38</v>
      </c>
      <c r="B16" s="46"/>
      <c r="C16" s="46"/>
      <c r="D16" s="46"/>
      <c r="F16" s="38" t="s">
        <v>44</v>
      </c>
      <c r="G16" s="38"/>
      <c r="H16" s="38"/>
      <c r="I16" s="38"/>
      <c r="J16" s="12">
        <f>SUM(D20:D26)</f>
        <v>0</v>
      </c>
    </row>
    <row r="17" spans="1:12" ht="13.8" customHeight="1" x14ac:dyDescent="0.3">
      <c r="A17" s="27" t="s">
        <v>35</v>
      </c>
      <c r="B17" s="33" t="s">
        <v>39</v>
      </c>
      <c r="C17" s="27" t="s">
        <v>37</v>
      </c>
      <c r="D17" s="27" t="s">
        <v>40</v>
      </c>
      <c r="F17" s="38" t="s">
        <v>49</v>
      </c>
      <c r="G17" s="38"/>
      <c r="H17" s="38"/>
      <c r="I17" s="38"/>
      <c r="J17" s="12">
        <f>J16/2</f>
        <v>0</v>
      </c>
    </row>
    <row r="18" spans="1:12" ht="14.4" customHeight="1" x14ac:dyDescent="0.3">
      <c r="A18" s="27">
        <v>2022</v>
      </c>
      <c r="B18" s="6">
        <v>0</v>
      </c>
      <c r="C18" s="13">
        <v>1</v>
      </c>
      <c r="D18" s="22">
        <f t="shared" ref="D18:D24" si="6">C18*B18</f>
        <v>0</v>
      </c>
      <c r="F18" s="38" t="s">
        <v>47</v>
      </c>
      <c r="G18" s="38"/>
      <c r="H18" s="38"/>
      <c r="I18" s="38"/>
      <c r="J18" s="6">
        <f>H14</f>
        <v>0</v>
      </c>
    </row>
    <row r="19" spans="1:12" x14ac:dyDescent="0.3">
      <c r="A19" s="27">
        <v>2021</v>
      </c>
      <c r="B19" s="6">
        <v>0</v>
      </c>
      <c r="C19" s="13">
        <v>1</v>
      </c>
      <c r="D19" s="22">
        <f t="shared" si="6"/>
        <v>0</v>
      </c>
      <c r="F19" s="34"/>
      <c r="G19" s="34"/>
      <c r="H19" s="34"/>
      <c r="I19" s="34"/>
      <c r="J19" s="9"/>
    </row>
    <row r="20" spans="1:12" ht="13.8" customHeight="1" x14ac:dyDescent="0.3">
      <c r="A20" s="27">
        <v>2020</v>
      </c>
      <c r="B20" s="14">
        <v>0</v>
      </c>
      <c r="C20" s="13">
        <v>1</v>
      </c>
      <c r="D20" s="22">
        <f t="shared" si="6"/>
        <v>0</v>
      </c>
      <c r="F20" s="38" t="s">
        <v>50</v>
      </c>
      <c r="G20" s="38"/>
      <c r="H20" s="38"/>
      <c r="I20" s="38"/>
      <c r="J20" s="6">
        <v>0</v>
      </c>
    </row>
    <row r="21" spans="1:12" ht="14.4" customHeight="1" x14ac:dyDescent="0.3">
      <c r="A21" s="27">
        <v>2019</v>
      </c>
      <c r="B21" s="14">
        <v>0</v>
      </c>
      <c r="C21" s="13">
        <v>1</v>
      </c>
      <c r="D21" s="22">
        <f t="shared" si="6"/>
        <v>0</v>
      </c>
      <c r="F21" s="38" t="s">
        <v>41</v>
      </c>
      <c r="G21" s="38"/>
      <c r="H21" s="38"/>
      <c r="I21" s="38"/>
      <c r="J21" s="6">
        <v>0</v>
      </c>
      <c r="K21" s="9"/>
      <c r="L21" s="9"/>
    </row>
    <row r="22" spans="1:12" ht="14.4" customHeight="1" x14ac:dyDescent="0.3">
      <c r="A22" s="27">
        <v>2018</v>
      </c>
      <c r="B22" s="14">
        <v>0</v>
      </c>
      <c r="C22" s="13">
        <v>0.75</v>
      </c>
      <c r="D22" s="22">
        <f t="shared" si="6"/>
        <v>0</v>
      </c>
      <c r="F22" s="38" t="s">
        <v>46</v>
      </c>
      <c r="G22" s="38"/>
      <c r="H22" s="38"/>
      <c r="I22" s="38"/>
      <c r="J22" s="12">
        <f>J20-J21</f>
        <v>0</v>
      </c>
      <c r="K22" s="9"/>
      <c r="L22" s="9"/>
    </row>
    <row r="23" spans="1:12" x14ac:dyDescent="0.3">
      <c r="A23" s="27">
        <v>2017</v>
      </c>
      <c r="B23" s="14">
        <v>0</v>
      </c>
      <c r="C23" s="13">
        <v>0.75</v>
      </c>
      <c r="D23" s="22">
        <f t="shared" si="6"/>
        <v>0</v>
      </c>
      <c r="F23" s="34"/>
      <c r="G23" s="34"/>
      <c r="H23" s="34"/>
      <c r="I23" s="35"/>
      <c r="J23" s="9"/>
      <c r="K23" s="9"/>
      <c r="L23" s="9"/>
    </row>
    <row r="24" spans="1:12" ht="13.8" customHeight="1" x14ac:dyDescent="0.3">
      <c r="A24" s="27">
        <v>2016</v>
      </c>
      <c r="B24" s="14">
        <v>0</v>
      </c>
      <c r="C24" s="13">
        <v>1</v>
      </c>
      <c r="D24" s="22">
        <f t="shared" si="6"/>
        <v>0</v>
      </c>
      <c r="F24" s="38" t="s">
        <v>42</v>
      </c>
      <c r="G24" s="38"/>
      <c r="H24" s="38"/>
      <c r="I24" s="38"/>
      <c r="J24" s="6">
        <v>0</v>
      </c>
      <c r="K24" s="9"/>
      <c r="L24" s="9"/>
    </row>
    <row r="25" spans="1:12" ht="13.8" customHeight="1" x14ac:dyDescent="0.3">
      <c r="A25" s="27">
        <v>2015</v>
      </c>
      <c r="B25" s="14">
        <v>0</v>
      </c>
      <c r="C25" s="13">
        <v>1</v>
      </c>
      <c r="D25" s="22">
        <f>C25*B25</f>
        <v>0</v>
      </c>
      <c r="F25" s="38" t="s">
        <v>51</v>
      </c>
      <c r="G25" s="38"/>
      <c r="H25" s="38"/>
      <c r="I25" s="38"/>
      <c r="J25" s="6">
        <v>0</v>
      </c>
      <c r="K25" s="9"/>
      <c r="L25" s="9"/>
    </row>
    <row r="26" spans="1:12" ht="13.8" customHeight="1" x14ac:dyDescent="0.3">
      <c r="A26" s="27">
        <v>2014</v>
      </c>
      <c r="B26" s="14">
        <v>0</v>
      </c>
      <c r="C26" s="13">
        <v>0.8</v>
      </c>
      <c r="D26" s="22">
        <f>C26*B26</f>
        <v>0</v>
      </c>
      <c r="F26" s="37" t="s">
        <v>56</v>
      </c>
      <c r="G26" s="37"/>
      <c r="H26" s="37"/>
      <c r="I26" s="37"/>
      <c r="J26" s="20">
        <f>J3-B20+J18+J21+J24-J25</f>
        <v>0</v>
      </c>
      <c r="K26" s="9"/>
      <c r="L26" s="9"/>
    </row>
    <row r="27" spans="1:12" ht="13.8" customHeight="1" x14ac:dyDescent="0.3">
      <c r="A27" s="37" t="s">
        <v>4</v>
      </c>
      <c r="B27" s="37"/>
      <c r="C27" s="37"/>
      <c r="D27" s="21">
        <f>SUM(D18:D26)</f>
        <v>0</v>
      </c>
      <c r="F27" s="48" t="s">
        <v>43</v>
      </c>
      <c r="G27" s="48"/>
      <c r="H27" s="48"/>
      <c r="I27" s="48"/>
      <c r="J27" s="15">
        <f>D4-J26</f>
        <v>0</v>
      </c>
      <c r="K27" s="9"/>
      <c r="L27" s="9"/>
    </row>
    <row r="28" spans="1:12" x14ac:dyDescent="0.3">
      <c r="D28" s="16"/>
      <c r="J28" s="9"/>
      <c r="K28" s="9"/>
      <c r="L28" s="9"/>
    </row>
    <row r="29" spans="1:12" ht="14.4" customHeight="1" x14ac:dyDescent="0.3">
      <c r="A29" s="36" t="s">
        <v>57</v>
      </c>
      <c r="B29" s="36"/>
      <c r="K29" s="9"/>
      <c r="L29" s="9"/>
    </row>
    <row r="30" spans="1:12" x14ac:dyDescent="0.3">
      <c r="K30" s="9"/>
      <c r="L30" s="9"/>
    </row>
    <row r="31" spans="1:12" ht="14.4" customHeight="1" x14ac:dyDescent="0.3">
      <c r="K31" s="9"/>
      <c r="L31" s="9"/>
    </row>
    <row r="32" spans="1:12" x14ac:dyDescent="0.3">
      <c r="A32" s="17"/>
      <c r="B32" s="17"/>
      <c r="K32" s="9"/>
      <c r="L32" s="9"/>
    </row>
    <row r="33" spans="1:12" ht="14.4" customHeight="1" x14ac:dyDescent="0.3">
      <c r="K33" s="9"/>
      <c r="L33" s="9"/>
    </row>
    <row r="34" spans="1:12" x14ac:dyDescent="0.3">
      <c r="I34" s="9"/>
      <c r="J34" s="9"/>
      <c r="K34" s="9"/>
      <c r="L34" s="9"/>
    </row>
    <row r="35" spans="1:12" x14ac:dyDescent="0.3">
      <c r="B35" s="16"/>
      <c r="I35" s="9"/>
      <c r="J35" s="9"/>
      <c r="K35" s="9"/>
      <c r="L35" s="9"/>
    </row>
    <row r="36" spans="1:12" x14ac:dyDescent="0.3">
      <c r="A36" s="18"/>
      <c r="I36" s="9"/>
      <c r="J36" s="9"/>
      <c r="K36" s="9"/>
      <c r="L36" s="9"/>
    </row>
    <row r="37" spans="1:12" x14ac:dyDescent="0.3">
      <c r="I37" s="9"/>
      <c r="J37" s="9"/>
      <c r="K37" s="9"/>
      <c r="L37" s="9"/>
    </row>
    <row r="38" spans="1:12" x14ac:dyDescent="0.3">
      <c r="I38" s="9"/>
      <c r="J38" s="9"/>
      <c r="K38" s="9"/>
      <c r="L38" s="9"/>
    </row>
    <row r="39" spans="1:12" x14ac:dyDescent="0.3">
      <c r="I39" s="9"/>
      <c r="J39" s="9"/>
      <c r="K39" s="9"/>
      <c r="L39" s="9"/>
    </row>
  </sheetData>
  <sheetProtection algorithmName="SHA-512" hashValue="y6RQSUFgMzyqZ1nItlywcq18XChFnN3a1PpCdBKX3bxYx94S+8gFok9Has56Vca3+REGYFWliIFNc5Babq12cQ==" saltValue="R9x+MGwAt1LeciMpbEEYAg==" spinCount="100000" sheet="1" objects="1" scenarios="1"/>
  <mergeCells count="18">
    <mergeCell ref="A1:J1"/>
    <mergeCell ref="A27:C27"/>
    <mergeCell ref="A16:D16"/>
    <mergeCell ref="A6:J6"/>
    <mergeCell ref="F27:I27"/>
    <mergeCell ref="F18:I18"/>
    <mergeCell ref="F17:I17"/>
    <mergeCell ref="F16:I16"/>
    <mergeCell ref="A29:B29"/>
    <mergeCell ref="F26:I26"/>
    <mergeCell ref="F3:I3"/>
    <mergeCell ref="F21:I21"/>
    <mergeCell ref="F22:I22"/>
    <mergeCell ref="A14:F14"/>
    <mergeCell ref="A3:D3"/>
    <mergeCell ref="F25:I25"/>
    <mergeCell ref="F24:I24"/>
    <mergeCell ref="F20:I20"/>
  </mergeCells>
  <hyperlinks>
    <hyperlink ref="A29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L12" sqref="L12"/>
    </sheetView>
  </sheetViews>
  <sheetFormatPr defaultRowHeight="13.8" x14ac:dyDescent="0.3"/>
  <cols>
    <col min="1" max="1" width="15.77734375" style="5" customWidth="1"/>
    <col min="2" max="2" width="15.21875" style="5" customWidth="1"/>
    <col min="3" max="3" width="15.5546875" style="5" customWidth="1"/>
    <col min="4" max="4" width="16.109375" style="5" customWidth="1"/>
    <col min="5" max="5" width="12.109375" style="5" customWidth="1"/>
    <col min="6" max="6" width="11.33203125" style="5" bestFit="1" customWidth="1"/>
    <col min="7" max="7" width="13.44140625" style="5" bestFit="1" customWidth="1"/>
    <col min="8" max="8" width="14.44140625" style="5" bestFit="1" customWidth="1"/>
    <col min="9" max="9" width="13.44140625" style="5" customWidth="1"/>
    <col min="10" max="10" width="14.44140625" style="5" customWidth="1"/>
    <col min="11" max="11" width="11.5546875" style="5" bestFit="1" customWidth="1"/>
    <col min="12" max="17" width="8.88671875" style="5"/>
    <col min="18" max="18" width="10.33203125" style="5" bestFit="1" customWidth="1"/>
    <col min="19" max="16384" width="8.88671875" style="5"/>
  </cols>
  <sheetData>
    <row r="1" spans="1:12" ht="14.4" customHeight="1" x14ac:dyDescent="0.3">
      <c r="A1" s="45" t="s">
        <v>58</v>
      </c>
      <c r="B1" s="45"/>
      <c r="C1" s="45"/>
      <c r="D1" s="45"/>
      <c r="E1" s="45"/>
      <c r="F1" s="45"/>
      <c r="G1" s="45"/>
      <c r="H1" s="45"/>
      <c r="I1" s="45"/>
      <c r="J1" s="45"/>
    </row>
    <row r="3" spans="1:12" ht="14.4" customHeight="1" x14ac:dyDescent="0.3">
      <c r="A3" s="42" t="s">
        <v>55</v>
      </c>
      <c r="B3" s="43"/>
      <c r="C3" s="43"/>
      <c r="D3" s="44"/>
      <c r="F3" s="38" t="s">
        <v>52</v>
      </c>
      <c r="G3" s="38"/>
      <c r="H3" s="38"/>
      <c r="I3" s="38"/>
      <c r="J3" s="6">
        <v>0</v>
      </c>
    </row>
    <row r="4" spans="1:12" ht="14.4" customHeight="1" x14ac:dyDescent="0.3">
      <c r="A4" s="6">
        <v>0</v>
      </c>
      <c r="B4" s="6">
        <v>0</v>
      </c>
      <c r="C4" s="6">
        <v>0</v>
      </c>
      <c r="D4" s="12">
        <f>AVERAGE(A4:C4)</f>
        <v>0</v>
      </c>
      <c r="F4" s="19"/>
      <c r="G4" s="19"/>
      <c r="H4" s="19"/>
      <c r="I4" s="19"/>
    </row>
    <row r="6" spans="1:12" ht="14.4" customHeight="1" x14ac:dyDescent="0.3">
      <c r="A6" s="47" t="s">
        <v>45</v>
      </c>
      <c r="B6" s="47"/>
      <c r="C6" s="47"/>
      <c r="D6" s="47"/>
      <c r="E6" s="47"/>
      <c r="F6" s="47"/>
      <c r="G6" s="47"/>
      <c r="H6" s="47"/>
      <c r="I6" s="47"/>
      <c r="J6" s="47"/>
    </row>
    <row r="7" spans="1:12" ht="28.8" customHeight="1" x14ac:dyDescent="0.3">
      <c r="A7" s="27" t="s">
        <v>7</v>
      </c>
      <c r="B7" s="27" t="s">
        <v>8</v>
      </c>
      <c r="C7" s="27" t="s">
        <v>9</v>
      </c>
      <c r="D7" s="27" t="s">
        <v>36</v>
      </c>
      <c r="E7" s="27" t="s">
        <v>10</v>
      </c>
      <c r="F7" s="27" t="s">
        <v>4</v>
      </c>
      <c r="G7" s="28" t="s">
        <v>11</v>
      </c>
      <c r="H7" s="27" t="s">
        <v>12</v>
      </c>
      <c r="I7" s="29" t="s">
        <v>48</v>
      </c>
      <c r="J7" s="28" t="s">
        <v>53</v>
      </c>
    </row>
    <row r="8" spans="1:12" x14ac:dyDescent="0.3">
      <c r="A8" s="27" t="s">
        <v>6</v>
      </c>
      <c r="B8" s="30">
        <v>16314.57</v>
      </c>
      <c r="C8" s="31">
        <f t="shared" ref="C8:C13" si="0">(B8/12)*13</f>
        <v>17674.1175</v>
      </c>
      <c r="D8" s="32">
        <f t="shared" ref="D8:D13" si="1">26.68%+8.5%</f>
        <v>0.3518</v>
      </c>
      <c r="E8" s="31">
        <f t="shared" ref="E8:E13" si="2">C8*D8</f>
        <v>6217.7545365000005</v>
      </c>
      <c r="F8" s="31">
        <f t="shared" ref="F8:F13" si="3">C8+E8</f>
        <v>23891.872036500001</v>
      </c>
      <c r="G8" s="7">
        <v>0</v>
      </c>
      <c r="H8" s="22">
        <f t="shared" ref="H8:H13" si="4">G8*F8</f>
        <v>0</v>
      </c>
      <c r="I8" s="25">
        <v>1093.0654800000011</v>
      </c>
      <c r="J8" s="26">
        <f>H8+I8*G8</f>
        <v>0</v>
      </c>
    </row>
    <row r="9" spans="1:12" x14ac:dyDescent="0.3">
      <c r="A9" s="27" t="s">
        <v>1</v>
      </c>
      <c r="B9" s="30">
        <v>17244.71</v>
      </c>
      <c r="C9" s="31">
        <f t="shared" si="0"/>
        <v>18681.769166666665</v>
      </c>
      <c r="D9" s="32">
        <f t="shared" si="1"/>
        <v>0.3518</v>
      </c>
      <c r="E9" s="31">
        <f t="shared" si="2"/>
        <v>6572.2463928333327</v>
      </c>
      <c r="F9" s="31">
        <f t="shared" si="3"/>
        <v>25254.015559499996</v>
      </c>
      <c r="G9" s="7">
        <v>0</v>
      </c>
      <c r="H9" s="22">
        <f t="shared" si="4"/>
        <v>0</v>
      </c>
      <c r="I9" s="25">
        <v>1155.9782520000008</v>
      </c>
      <c r="J9" s="26">
        <f t="shared" ref="J9:J13" si="5">H9+I9*G9</f>
        <v>0</v>
      </c>
    </row>
    <row r="10" spans="1:12" x14ac:dyDescent="0.3">
      <c r="A10" s="27" t="s">
        <v>0</v>
      </c>
      <c r="B10" s="30">
        <v>18229.919999999998</v>
      </c>
      <c r="C10" s="31">
        <f t="shared" si="0"/>
        <v>19749.079999999998</v>
      </c>
      <c r="D10" s="32">
        <f t="shared" si="1"/>
        <v>0.3518</v>
      </c>
      <c r="E10" s="31">
        <f t="shared" si="2"/>
        <v>6947.7263439999997</v>
      </c>
      <c r="F10" s="31">
        <f t="shared" si="3"/>
        <v>26696.806343999997</v>
      </c>
      <c r="G10" s="7">
        <v>0</v>
      </c>
      <c r="H10" s="22">
        <f t="shared" si="4"/>
        <v>0</v>
      </c>
      <c r="I10" s="25">
        <v>1221.1755659999981</v>
      </c>
      <c r="J10" s="26">
        <f t="shared" si="5"/>
        <v>0</v>
      </c>
    </row>
    <row r="11" spans="1:12" x14ac:dyDescent="0.3">
      <c r="A11" s="27" t="s">
        <v>3</v>
      </c>
      <c r="B11" s="30">
        <v>19454.150000000001</v>
      </c>
      <c r="C11" s="31">
        <f t="shared" si="0"/>
        <v>21075.32916666667</v>
      </c>
      <c r="D11" s="32">
        <f t="shared" si="1"/>
        <v>0.3518</v>
      </c>
      <c r="E11" s="31">
        <f t="shared" si="2"/>
        <v>7414.3008008333345</v>
      </c>
      <c r="F11" s="31">
        <f t="shared" si="3"/>
        <v>28489.629967500005</v>
      </c>
      <c r="G11" s="7">
        <v>0</v>
      </c>
      <c r="H11" s="22">
        <f t="shared" si="4"/>
        <v>0</v>
      </c>
      <c r="I11" s="25">
        <v>1303.2433439999913</v>
      </c>
      <c r="J11" s="26">
        <f t="shared" si="5"/>
        <v>0</v>
      </c>
    </row>
    <row r="12" spans="1:12" x14ac:dyDescent="0.3">
      <c r="A12" s="27" t="s">
        <v>2</v>
      </c>
      <c r="B12" s="30">
        <v>21166.71</v>
      </c>
      <c r="C12" s="31">
        <f t="shared" si="0"/>
        <v>22930.602500000001</v>
      </c>
      <c r="D12" s="32">
        <f t="shared" si="1"/>
        <v>0.3518</v>
      </c>
      <c r="E12" s="31">
        <f t="shared" si="2"/>
        <v>8066.9859595000007</v>
      </c>
      <c r="F12" s="31">
        <f t="shared" si="3"/>
        <v>30997.588459500003</v>
      </c>
      <c r="G12" s="7">
        <v>0</v>
      </c>
      <c r="H12" s="22">
        <f t="shared" si="4"/>
        <v>0</v>
      </c>
      <c r="I12" s="25">
        <v>1418.7005820000013</v>
      </c>
      <c r="J12" s="26">
        <f t="shared" si="5"/>
        <v>0</v>
      </c>
      <c r="K12" s="9"/>
    </row>
    <row r="13" spans="1:12" x14ac:dyDescent="0.3">
      <c r="A13" s="27" t="s">
        <v>5</v>
      </c>
      <c r="B13" s="30">
        <v>24338.14</v>
      </c>
      <c r="C13" s="31">
        <f t="shared" si="0"/>
        <v>26366.318333333333</v>
      </c>
      <c r="D13" s="32">
        <f t="shared" si="1"/>
        <v>0.3518</v>
      </c>
      <c r="E13" s="31">
        <f t="shared" si="2"/>
        <v>9275.6707896666667</v>
      </c>
      <c r="F13" s="31">
        <f t="shared" si="3"/>
        <v>35641.989122999999</v>
      </c>
      <c r="G13" s="7">
        <v>0</v>
      </c>
      <c r="H13" s="22">
        <f t="shared" si="4"/>
        <v>0</v>
      </c>
      <c r="I13" s="25">
        <v>1630.9872539999997</v>
      </c>
      <c r="J13" s="26">
        <f t="shared" si="5"/>
        <v>0</v>
      </c>
    </row>
    <row r="14" spans="1:12" x14ac:dyDescent="0.3">
      <c r="A14" s="39" t="s">
        <v>4</v>
      </c>
      <c r="B14" s="40"/>
      <c r="C14" s="40"/>
      <c r="D14" s="40"/>
      <c r="E14" s="40"/>
      <c r="F14" s="41"/>
      <c r="G14" s="23">
        <f>SUM(G8:G13)</f>
        <v>0</v>
      </c>
      <c r="H14" s="21">
        <f>SUM(H8:H13)</f>
        <v>0</v>
      </c>
      <c r="I14" s="8"/>
      <c r="J14" s="24">
        <f>SUM(J8:J13)</f>
        <v>0</v>
      </c>
      <c r="K14" s="10"/>
      <c r="L14" s="9"/>
    </row>
    <row r="15" spans="1:12" x14ac:dyDescent="0.3">
      <c r="B15" s="11"/>
      <c r="I15" s="9"/>
      <c r="J15" s="9"/>
      <c r="K15" s="9"/>
      <c r="L15" s="9"/>
    </row>
    <row r="16" spans="1:12" ht="14.4" customHeight="1" x14ac:dyDescent="0.3">
      <c r="A16" s="46" t="s">
        <v>38</v>
      </c>
      <c r="B16" s="46"/>
      <c r="C16" s="46"/>
      <c r="D16" s="46"/>
      <c r="F16" s="38" t="s">
        <v>44</v>
      </c>
      <c r="G16" s="38"/>
      <c r="H16" s="38"/>
      <c r="I16" s="38"/>
      <c r="J16" s="12">
        <f>SUM(D19:D25)</f>
        <v>0</v>
      </c>
    </row>
    <row r="17" spans="1:12" ht="13.8" customHeight="1" x14ac:dyDescent="0.3">
      <c r="A17" s="27" t="s">
        <v>35</v>
      </c>
      <c r="B17" s="33" t="s">
        <v>39</v>
      </c>
      <c r="C17" s="27" t="s">
        <v>37</v>
      </c>
      <c r="D17" s="27" t="s">
        <v>40</v>
      </c>
      <c r="F17" s="38" t="s">
        <v>49</v>
      </c>
      <c r="G17" s="38"/>
      <c r="H17" s="38"/>
      <c r="I17" s="38"/>
      <c r="J17" s="12">
        <f>J16/2</f>
        <v>0</v>
      </c>
    </row>
    <row r="18" spans="1:12" ht="14.4" customHeight="1" x14ac:dyDescent="0.3">
      <c r="A18" s="27">
        <v>2022</v>
      </c>
      <c r="B18" s="6">
        <v>0</v>
      </c>
      <c r="C18" s="13">
        <v>1</v>
      </c>
      <c r="D18" s="22">
        <f t="shared" ref="D18:D24" si="6">C18*B18</f>
        <v>0</v>
      </c>
      <c r="F18" s="38" t="s">
        <v>47</v>
      </c>
      <c r="G18" s="38"/>
      <c r="H18" s="38"/>
      <c r="I18" s="38"/>
      <c r="J18" s="6">
        <f>H14</f>
        <v>0</v>
      </c>
    </row>
    <row r="19" spans="1:12" x14ac:dyDescent="0.3">
      <c r="A19" s="27">
        <v>2021</v>
      </c>
      <c r="B19" s="6">
        <v>0</v>
      </c>
      <c r="C19" s="13">
        <v>1</v>
      </c>
      <c r="D19" s="22">
        <f t="shared" si="6"/>
        <v>0</v>
      </c>
      <c r="F19" s="34"/>
      <c r="G19" s="34"/>
      <c r="H19" s="34"/>
      <c r="I19" s="34"/>
      <c r="J19" s="9"/>
    </row>
    <row r="20" spans="1:12" ht="13.8" customHeight="1" x14ac:dyDescent="0.3">
      <c r="A20" s="27">
        <v>2020</v>
      </c>
      <c r="B20" s="14">
        <v>0</v>
      </c>
      <c r="C20" s="13">
        <v>1</v>
      </c>
      <c r="D20" s="22">
        <f t="shared" si="6"/>
        <v>0</v>
      </c>
      <c r="F20" s="38" t="s">
        <v>50</v>
      </c>
      <c r="G20" s="38"/>
      <c r="H20" s="38"/>
      <c r="I20" s="38"/>
      <c r="J20" s="6">
        <v>0</v>
      </c>
    </row>
    <row r="21" spans="1:12" ht="14.4" customHeight="1" x14ac:dyDescent="0.3">
      <c r="A21" s="27">
        <v>2019</v>
      </c>
      <c r="B21" s="14">
        <v>0</v>
      </c>
      <c r="C21" s="13">
        <v>1</v>
      </c>
      <c r="D21" s="22">
        <f t="shared" si="6"/>
        <v>0</v>
      </c>
      <c r="F21" s="38" t="s">
        <v>41</v>
      </c>
      <c r="G21" s="38"/>
      <c r="H21" s="38"/>
      <c r="I21" s="38"/>
      <c r="J21" s="6">
        <v>0</v>
      </c>
      <c r="K21" s="9"/>
      <c r="L21" s="9"/>
    </row>
    <row r="22" spans="1:12" ht="14.4" customHeight="1" x14ac:dyDescent="0.3">
      <c r="A22" s="27">
        <v>2018</v>
      </c>
      <c r="B22" s="14">
        <v>0</v>
      </c>
      <c r="C22" s="13">
        <v>0.75</v>
      </c>
      <c r="D22" s="22">
        <f t="shared" si="6"/>
        <v>0</v>
      </c>
      <c r="F22" s="38" t="s">
        <v>46</v>
      </c>
      <c r="G22" s="38"/>
      <c r="H22" s="38"/>
      <c r="I22" s="38"/>
      <c r="J22" s="12">
        <f>J20-J21</f>
        <v>0</v>
      </c>
      <c r="K22" s="9"/>
      <c r="L22" s="9"/>
    </row>
    <row r="23" spans="1:12" x14ac:dyDescent="0.3">
      <c r="A23" s="27">
        <v>2017</v>
      </c>
      <c r="B23" s="14">
        <v>0</v>
      </c>
      <c r="C23" s="13">
        <v>0.75</v>
      </c>
      <c r="D23" s="22">
        <f t="shared" si="6"/>
        <v>0</v>
      </c>
      <c r="F23" s="34"/>
      <c r="G23" s="34"/>
      <c r="H23" s="34"/>
      <c r="I23" s="35"/>
      <c r="J23" s="9"/>
      <c r="K23" s="9"/>
      <c r="L23" s="9"/>
    </row>
    <row r="24" spans="1:12" ht="13.8" customHeight="1" x14ac:dyDescent="0.3">
      <c r="A24" s="27">
        <v>2016</v>
      </c>
      <c r="B24" s="14">
        <v>0</v>
      </c>
      <c r="C24" s="13">
        <v>1</v>
      </c>
      <c r="D24" s="22">
        <f t="shared" si="6"/>
        <v>0</v>
      </c>
      <c r="F24" s="38" t="s">
        <v>42</v>
      </c>
      <c r="G24" s="38"/>
      <c r="H24" s="38"/>
      <c r="I24" s="38"/>
      <c r="J24" s="6">
        <v>0</v>
      </c>
      <c r="K24" s="9"/>
      <c r="L24" s="9"/>
    </row>
    <row r="25" spans="1:12" ht="13.8" customHeight="1" x14ac:dyDescent="0.3">
      <c r="A25" s="27">
        <v>2015</v>
      </c>
      <c r="B25" s="14">
        <v>0</v>
      </c>
      <c r="C25" s="13">
        <v>1</v>
      </c>
      <c r="D25" s="22">
        <f>C25*B25</f>
        <v>0</v>
      </c>
      <c r="F25" s="38" t="s">
        <v>51</v>
      </c>
      <c r="G25" s="38"/>
      <c r="H25" s="38"/>
      <c r="I25" s="38"/>
      <c r="J25" s="6">
        <v>0</v>
      </c>
      <c r="K25" s="9"/>
      <c r="L25" s="9"/>
    </row>
    <row r="26" spans="1:12" ht="13.8" customHeight="1" x14ac:dyDescent="0.3">
      <c r="A26" s="27">
        <v>2014</v>
      </c>
      <c r="B26" s="14">
        <v>0</v>
      </c>
      <c r="C26" s="13">
        <v>0.8</v>
      </c>
      <c r="D26" s="22">
        <f>C26*B26</f>
        <v>0</v>
      </c>
      <c r="F26" s="37" t="s">
        <v>56</v>
      </c>
      <c r="G26" s="37"/>
      <c r="H26" s="37"/>
      <c r="I26" s="37"/>
      <c r="J26" s="20">
        <f>J3-B20+J18+J21+J24-J25</f>
        <v>0</v>
      </c>
      <c r="K26" s="9"/>
      <c r="L26" s="9"/>
    </row>
    <row r="27" spans="1:12" ht="13.8" customHeight="1" x14ac:dyDescent="0.3">
      <c r="A27" s="37" t="s">
        <v>4</v>
      </c>
      <c r="B27" s="37"/>
      <c r="C27" s="37"/>
      <c r="D27" s="21">
        <f>SUM(D18:D26)</f>
        <v>0</v>
      </c>
      <c r="F27" s="48" t="s">
        <v>43</v>
      </c>
      <c r="G27" s="48"/>
      <c r="H27" s="48"/>
      <c r="I27" s="48"/>
      <c r="J27" s="15">
        <f>D4-J26</f>
        <v>0</v>
      </c>
      <c r="K27" s="9"/>
      <c r="L27" s="9"/>
    </row>
    <row r="28" spans="1:12" x14ac:dyDescent="0.3">
      <c r="D28" s="16"/>
      <c r="J28" s="9"/>
      <c r="K28" s="9"/>
      <c r="L28" s="9"/>
    </row>
    <row r="29" spans="1:12" ht="14.4" customHeight="1" x14ac:dyDescent="0.3">
      <c r="A29" s="36" t="s">
        <v>57</v>
      </c>
      <c r="B29" s="36"/>
      <c r="K29" s="9"/>
      <c r="L29" s="9"/>
    </row>
    <row r="30" spans="1:12" x14ac:dyDescent="0.3">
      <c r="K30" s="9"/>
      <c r="L30" s="9"/>
    </row>
    <row r="31" spans="1:12" ht="14.4" customHeight="1" x14ac:dyDescent="0.3">
      <c r="K31" s="9"/>
      <c r="L31" s="9"/>
    </row>
    <row r="32" spans="1:12" x14ac:dyDescent="0.3">
      <c r="A32" s="17"/>
      <c r="B32" s="17"/>
      <c r="K32" s="9"/>
      <c r="L32" s="9"/>
    </row>
    <row r="33" spans="1:12" ht="14.4" customHeight="1" x14ac:dyDescent="0.3">
      <c r="K33" s="9"/>
      <c r="L33" s="9"/>
    </row>
    <row r="34" spans="1:12" x14ac:dyDescent="0.3">
      <c r="I34" s="9"/>
      <c r="J34" s="9"/>
      <c r="K34" s="9"/>
      <c r="L34" s="9"/>
    </row>
    <row r="35" spans="1:12" x14ac:dyDescent="0.3">
      <c r="B35" s="16"/>
      <c r="I35" s="9"/>
      <c r="J35" s="9"/>
      <c r="K35" s="9"/>
      <c r="L35" s="9"/>
    </row>
    <row r="36" spans="1:12" x14ac:dyDescent="0.3">
      <c r="A36" s="18"/>
      <c r="I36" s="9"/>
      <c r="J36" s="9"/>
      <c r="K36" s="9"/>
      <c r="L36" s="9"/>
    </row>
    <row r="37" spans="1:12" x14ac:dyDescent="0.3">
      <c r="I37" s="9"/>
      <c r="J37" s="9"/>
      <c r="K37" s="9"/>
      <c r="L37" s="9"/>
    </row>
    <row r="38" spans="1:12" x14ac:dyDescent="0.3">
      <c r="I38" s="9"/>
      <c r="J38" s="9"/>
      <c r="K38" s="9"/>
      <c r="L38" s="9"/>
    </row>
    <row r="39" spans="1:12" x14ac:dyDescent="0.3">
      <c r="I39" s="9"/>
      <c r="J39" s="9"/>
      <c r="K39" s="9"/>
      <c r="L39" s="9"/>
    </row>
  </sheetData>
  <sheetProtection algorithmName="SHA-512" hashValue="UOA5JajmK0tonl1TFiKkyYdoHY4ocC+qFkcz7havNi7z78UmPhOWThWeTDar8awC91NRH82706V0Ee95fsm66Q==" saltValue="QzydkGDZC31uWGY2m6jZhQ==" spinCount="100000" sheet="1" objects="1" scenarios="1"/>
  <mergeCells count="18">
    <mergeCell ref="A1:J1"/>
    <mergeCell ref="F22:I22"/>
    <mergeCell ref="F24:I24"/>
    <mergeCell ref="F25:I25"/>
    <mergeCell ref="F26:I26"/>
    <mergeCell ref="A27:C27"/>
    <mergeCell ref="F27:I27"/>
    <mergeCell ref="A29:B29"/>
    <mergeCell ref="F3:I3"/>
    <mergeCell ref="A3:D3"/>
    <mergeCell ref="A6:J6"/>
    <mergeCell ref="A14:F14"/>
    <mergeCell ref="A16:D16"/>
    <mergeCell ref="F16:I16"/>
    <mergeCell ref="F17:I17"/>
    <mergeCell ref="F18:I18"/>
    <mergeCell ref="F20:I20"/>
    <mergeCell ref="F21:I21"/>
  </mergeCells>
  <hyperlinks>
    <hyperlink ref="A29" r:id="rId1"/>
  </hyperlinks>
  <pageMargins left="0.25" right="0.25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O10" sqref="O10"/>
    </sheetView>
  </sheetViews>
  <sheetFormatPr defaultRowHeight="13.8" x14ac:dyDescent="0.3"/>
  <cols>
    <col min="1" max="1" width="15.77734375" style="5" customWidth="1"/>
    <col min="2" max="2" width="15.21875" style="5" customWidth="1"/>
    <col min="3" max="3" width="15.5546875" style="5" customWidth="1"/>
    <col min="4" max="4" width="16.109375" style="5" customWidth="1"/>
    <col min="5" max="5" width="12.109375" style="5" customWidth="1"/>
    <col min="6" max="6" width="11.33203125" style="5" bestFit="1" customWidth="1"/>
    <col min="7" max="7" width="13.44140625" style="5" bestFit="1" customWidth="1"/>
    <col min="8" max="8" width="14.44140625" style="5" bestFit="1" customWidth="1"/>
    <col min="9" max="9" width="13.44140625" style="5" customWidth="1"/>
    <col min="10" max="10" width="14.44140625" style="5" customWidth="1"/>
    <col min="11" max="11" width="11.5546875" style="5" bestFit="1" customWidth="1"/>
    <col min="12" max="17" width="8.88671875" style="5"/>
    <col min="18" max="18" width="10.33203125" style="5" bestFit="1" customWidth="1"/>
    <col min="19" max="16384" width="8.88671875" style="5"/>
  </cols>
  <sheetData>
    <row r="1" spans="1:12" ht="14.4" customHeight="1" x14ac:dyDescent="0.3">
      <c r="A1" s="45" t="s">
        <v>59</v>
      </c>
      <c r="B1" s="45"/>
      <c r="C1" s="45"/>
      <c r="D1" s="45"/>
      <c r="E1" s="45"/>
      <c r="F1" s="45"/>
      <c r="G1" s="45"/>
      <c r="H1" s="45"/>
      <c r="I1" s="45"/>
      <c r="J1" s="45"/>
    </row>
    <row r="3" spans="1:12" ht="14.4" customHeight="1" x14ac:dyDescent="0.3">
      <c r="A3" s="42" t="s">
        <v>55</v>
      </c>
      <c r="B3" s="43"/>
      <c r="C3" s="43"/>
      <c r="D3" s="44"/>
      <c r="F3" s="38" t="s">
        <v>52</v>
      </c>
      <c r="G3" s="38"/>
      <c r="H3" s="38"/>
      <c r="I3" s="38"/>
      <c r="J3" s="6">
        <v>0</v>
      </c>
    </row>
    <row r="4" spans="1:12" ht="14.4" customHeight="1" x14ac:dyDescent="0.3">
      <c r="A4" s="6">
        <v>0</v>
      </c>
      <c r="B4" s="6">
        <v>0</v>
      </c>
      <c r="C4" s="6">
        <v>0</v>
      </c>
      <c r="D4" s="12">
        <f>AVERAGE(A4:C4)</f>
        <v>0</v>
      </c>
      <c r="F4" s="19"/>
      <c r="G4" s="19"/>
      <c r="H4" s="19"/>
      <c r="I4" s="19"/>
    </row>
    <row r="6" spans="1:12" ht="14.4" customHeight="1" x14ac:dyDescent="0.3">
      <c r="A6" s="47" t="s">
        <v>45</v>
      </c>
      <c r="B6" s="47"/>
      <c r="C6" s="47"/>
      <c r="D6" s="47"/>
      <c r="E6" s="47"/>
      <c r="F6" s="47"/>
      <c r="G6" s="47"/>
      <c r="H6" s="47"/>
      <c r="I6" s="47"/>
      <c r="J6" s="47"/>
    </row>
    <row r="7" spans="1:12" ht="28.8" customHeight="1" x14ac:dyDescent="0.3">
      <c r="A7" s="27" t="s">
        <v>7</v>
      </c>
      <c r="B7" s="27" t="s">
        <v>8</v>
      </c>
      <c r="C7" s="27" t="s">
        <v>9</v>
      </c>
      <c r="D7" s="27" t="s">
        <v>36</v>
      </c>
      <c r="E7" s="27" t="s">
        <v>10</v>
      </c>
      <c r="F7" s="27" t="s">
        <v>4</v>
      </c>
      <c r="G7" s="28" t="s">
        <v>11</v>
      </c>
      <c r="H7" s="27" t="s">
        <v>12</v>
      </c>
      <c r="I7" s="29" t="s">
        <v>48</v>
      </c>
      <c r="J7" s="28" t="s">
        <v>53</v>
      </c>
    </row>
    <row r="8" spans="1:12" x14ac:dyDescent="0.3">
      <c r="A8" s="27" t="s">
        <v>6</v>
      </c>
      <c r="B8" s="30">
        <v>16314.57</v>
      </c>
      <c r="C8" s="31">
        <f t="shared" ref="C8:C13" si="0">(B8/12)*13</f>
        <v>17674.1175</v>
      </c>
      <c r="D8" s="32">
        <f t="shared" ref="D8:D13" si="1">26.68%+8.5%</f>
        <v>0.3518</v>
      </c>
      <c r="E8" s="31">
        <f t="shared" ref="E8:E13" si="2">C8*D8</f>
        <v>6217.7545365000005</v>
      </c>
      <c r="F8" s="31">
        <f t="shared" ref="F8:F13" si="3">C8+E8</f>
        <v>23891.872036500001</v>
      </c>
      <c r="G8" s="7">
        <v>0</v>
      </c>
      <c r="H8" s="22">
        <f t="shared" ref="H8:H13" si="4">G8*F8</f>
        <v>0</v>
      </c>
      <c r="I8" s="25">
        <v>1093.0654800000011</v>
      </c>
      <c r="J8" s="26">
        <f>H8+I8*G8</f>
        <v>0</v>
      </c>
    </row>
    <row r="9" spans="1:12" x14ac:dyDescent="0.3">
      <c r="A9" s="27" t="s">
        <v>1</v>
      </c>
      <c r="B9" s="30">
        <v>17244.71</v>
      </c>
      <c r="C9" s="31">
        <f t="shared" si="0"/>
        <v>18681.769166666665</v>
      </c>
      <c r="D9" s="32">
        <f t="shared" si="1"/>
        <v>0.3518</v>
      </c>
      <c r="E9" s="31">
        <f t="shared" si="2"/>
        <v>6572.2463928333327</v>
      </c>
      <c r="F9" s="31">
        <f t="shared" si="3"/>
        <v>25254.015559499996</v>
      </c>
      <c r="G9" s="7">
        <v>0</v>
      </c>
      <c r="H9" s="22">
        <f t="shared" si="4"/>
        <v>0</v>
      </c>
      <c r="I9" s="25">
        <v>1155.9782520000008</v>
      </c>
      <c r="J9" s="26">
        <f t="shared" ref="J9:J13" si="5">H9+I9*G9</f>
        <v>0</v>
      </c>
    </row>
    <row r="10" spans="1:12" x14ac:dyDescent="0.3">
      <c r="A10" s="27" t="s">
        <v>0</v>
      </c>
      <c r="B10" s="30">
        <v>18229.919999999998</v>
      </c>
      <c r="C10" s="31">
        <f t="shared" si="0"/>
        <v>19749.079999999998</v>
      </c>
      <c r="D10" s="32">
        <f t="shared" si="1"/>
        <v>0.3518</v>
      </c>
      <c r="E10" s="31">
        <f t="shared" si="2"/>
        <v>6947.7263439999997</v>
      </c>
      <c r="F10" s="31">
        <f t="shared" si="3"/>
        <v>26696.806343999997</v>
      </c>
      <c r="G10" s="7">
        <v>0</v>
      </c>
      <c r="H10" s="22">
        <f t="shared" si="4"/>
        <v>0</v>
      </c>
      <c r="I10" s="25">
        <v>1221.1755659999981</v>
      </c>
      <c r="J10" s="26">
        <f t="shared" si="5"/>
        <v>0</v>
      </c>
    </row>
    <row r="11" spans="1:12" x14ac:dyDescent="0.3">
      <c r="A11" s="27" t="s">
        <v>3</v>
      </c>
      <c r="B11" s="30">
        <v>19454.150000000001</v>
      </c>
      <c r="C11" s="31">
        <f t="shared" si="0"/>
        <v>21075.32916666667</v>
      </c>
      <c r="D11" s="32">
        <f t="shared" si="1"/>
        <v>0.3518</v>
      </c>
      <c r="E11" s="31">
        <f t="shared" si="2"/>
        <v>7414.3008008333345</v>
      </c>
      <c r="F11" s="31">
        <f t="shared" si="3"/>
        <v>28489.629967500005</v>
      </c>
      <c r="G11" s="7">
        <v>0</v>
      </c>
      <c r="H11" s="22">
        <f t="shared" si="4"/>
        <v>0</v>
      </c>
      <c r="I11" s="25">
        <v>1303.2433439999913</v>
      </c>
      <c r="J11" s="26">
        <f t="shared" si="5"/>
        <v>0</v>
      </c>
    </row>
    <row r="12" spans="1:12" x14ac:dyDescent="0.3">
      <c r="A12" s="27" t="s">
        <v>2</v>
      </c>
      <c r="B12" s="30">
        <v>21166.71</v>
      </c>
      <c r="C12" s="31">
        <f t="shared" si="0"/>
        <v>22930.602500000001</v>
      </c>
      <c r="D12" s="32">
        <f t="shared" si="1"/>
        <v>0.3518</v>
      </c>
      <c r="E12" s="31">
        <f t="shared" si="2"/>
        <v>8066.9859595000007</v>
      </c>
      <c r="F12" s="31">
        <f t="shared" si="3"/>
        <v>30997.588459500003</v>
      </c>
      <c r="G12" s="7">
        <v>0</v>
      </c>
      <c r="H12" s="22">
        <f t="shared" si="4"/>
        <v>0</v>
      </c>
      <c r="I12" s="25">
        <v>1418.7005820000013</v>
      </c>
      <c r="J12" s="26">
        <f t="shared" si="5"/>
        <v>0</v>
      </c>
      <c r="K12" s="9"/>
    </row>
    <row r="13" spans="1:12" x14ac:dyDescent="0.3">
      <c r="A13" s="27" t="s">
        <v>5</v>
      </c>
      <c r="B13" s="30">
        <v>24338.14</v>
      </c>
      <c r="C13" s="31">
        <f t="shared" si="0"/>
        <v>26366.318333333333</v>
      </c>
      <c r="D13" s="32">
        <f t="shared" si="1"/>
        <v>0.3518</v>
      </c>
      <c r="E13" s="31">
        <f t="shared" si="2"/>
        <v>9275.6707896666667</v>
      </c>
      <c r="F13" s="31">
        <f t="shared" si="3"/>
        <v>35641.989122999999</v>
      </c>
      <c r="G13" s="7">
        <v>0</v>
      </c>
      <c r="H13" s="22">
        <f t="shared" si="4"/>
        <v>0</v>
      </c>
      <c r="I13" s="25">
        <v>1630.9872539999997</v>
      </c>
      <c r="J13" s="26">
        <f t="shared" si="5"/>
        <v>0</v>
      </c>
    </row>
    <row r="14" spans="1:12" x14ac:dyDescent="0.3">
      <c r="A14" s="39" t="s">
        <v>4</v>
      </c>
      <c r="B14" s="40"/>
      <c r="C14" s="40"/>
      <c r="D14" s="40"/>
      <c r="E14" s="40"/>
      <c r="F14" s="41"/>
      <c r="G14" s="23">
        <f>SUM(G8:G13)</f>
        <v>0</v>
      </c>
      <c r="H14" s="21">
        <f>SUM(H8:H13)</f>
        <v>0</v>
      </c>
      <c r="I14" s="8"/>
      <c r="J14" s="24">
        <f>SUM(J8:J13)</f>
        <v>0</v>
      </c>
      <c r="K14" s="10"/>
      <c r="L14" s="9"/>
    </row>
    <row r="15" spans="1:12" x14ac:dyDescent="0.3">
      <c r="B15" s="11"/>
      <c r="I15" s="9"/>
      <c r="J15" s="9"/>
      <c r="K15" s="9"/>
      <c r="L15" s="9"/>
    </row>
    <row r="16" spans="1:12" ht="14.4" customHeight="1" x14ac:dyDescent="0.3">
      <c r="A16" s="46" t="s">
        <v>38</v>
      </c>
      <c r="B16" s="46"/>
      <c r="C16" s="46"/>
      <c r="D16" s="46"/>
      <c r="F16" s="38" t="s">
        <v>44</v>
      </c>
      <c r="G16" s="38"/>
      <c r="H16" s="38"/>
      <c r="I16" s="38"/>
      <c r="J16" s="12">
        <f>SUM(D18:D24)</f>
        <v>0</v>
      </c>
    </row>
    <row r="17" spans="1:12" ht="13.8" customHeight="1" x14ac:dyDescent="0.3">
      <c r="A17" s="27" t="s">
        <v>35</v>
      </c>
      <c r="B17" s="33" t="s">
        <v>39</v>
      </c>
      <c r="C17" s="27" t="s">
        <v>37</v>
      </c>
      <c r="D17" s="27" t="s">
        <v>40</v>
      </c>
      <c r="F17" s="38" t="s">
        <v>49</v>
      </c>
      <c r="G17" s="38"/>
      <c r="H17" s="38"/>
      <c r="I17" s="38"/>
      <c r="J17" s="12">
        <f>J16/2</f>
        <v>0</v>
      </c>
    </row>
    <row r="18" spans="1:12" ht="14.4" customHeight="1" x14ac:dyDescent="0.3">
      <c r="A18" s="27">
        <v>2022</v>
      </c>
      <c r="B18" s="6">
        <v>0</v>
      </c>
      <c r="C18" s="13">
        <v>1</v>
      </c>
      <c r="D18" s="22">
        <f t="shared" ref="D18:D24" si="6">C18*B18</f>
        <v>0</v>
      </c>
      <c r="F18" s="38" t="s">
        <v>47</v>
      </c>
      <c r="G18" s="38"/>
      <c r="H18" s="38"/>
      <c r="I18" s="38"/>
      <c r="J18" s="6">
        <f>H14</f>
        <v>0</v>
      </c>
    </row>
    <row r="19" spans="1:12" x14ac:dyDescent="0.3">
      <c r="A19" s="27">
        <v>2021</v>
      </c>
      <c r="B19" s="6">
        <v>0</v>
      </c>
      <c r="C19" s="13">
        <v>1</v>
      </c>
      <c r="D19" s="22">
        <f t="shared" si="6"/>
        <v>0</v>
      </c>
      <c r="F19" s="34"/>
      <c r="G19" s="34"/>
      <c r="H19" s="34"/>
      <c r="I19" s="34"/>
      <c r="J19" s="9"/>
    </row>
    <row r="20" spans="1:12" ht="13.8" customHeight="1" x14ac:dyDescent="0.3">
      <c r="A20" s="27">
        <v>2020</v>
      </c>
      <c r="B20" s="14">
        <v>0</v>
      </c>
      <c r="C20" s="13">
        <v>1</v>
      </c>
      <c r="D20" s="22">
        <f t="shared" si="6"/>
        <v>0</v>
      </c>
      <c r="F20" s="38" t="s">
        <v>50</v>
      </c>
      <c r="G20" s="38"/>
      <c r="H20" s="38"/>
      <c r="I20" s="38"/>
      <c r="J20" s="6">
        <v>0</v>
      </c>
    </row>
    <row r="21" spans="1:12" ht="14.4" customHeight="1" x14ac:dyDescent="0.3">
      <c r="A21" s="27">
        <v>2019</v>
      </c>
      <c r="B21" s="14">
        <v>0</v>
      </c>
      <c r="C21" s="13">
        <v>1</v>
      </c>
      <c r="D21" s="22">
        <f t="shared" si="6"/>
        <v>0</v>
      </c>
      <c r="F21" s="38" t="s">
        <v>41</v>
      </c>
      <c r="G21" s="38"/>
      <c r="H21" s="38"/>
      <c r="I21" s="38"/>
      <c r="J21" s="6">
        <v>0</v>
      </c>
      <c r="K21" s="9"/>
      <c r="L21" s="9"/>
    </row>
    <row r="22" spans="1:12" ht="14.4" customHeight="1" x14ac:dyDescent="0.3">
      <c r="A22" s="27">
        <v>2018</v>
      </c>
      <c r="B22" s="14">
        <v>0</v>
      </c>
      <c r="C22" s="13">
        <v>0.75</v>
      </c>
      <c r="D22" s="22">
        <f t="shared" si="6"/>
        <v>0</v>
      </c>
      <c r="F22" s="38" t="s">
        <v>46</v>
      </c>
      <c r="G22" s="38"/>
      <c r="H22" s="38"/>
      <c r="I22" s="38"/>
      <c r="J22" s="12">
        <f>J20-J21</f>
        <v>0</v>
      </c>
      <c r="K22" s="9"/>
      <c r="L22" s="9"/>
    </row>
    <row r="23" spans="1:12" x14ac:dyDescent="0.3">
      <c r="A23" s="27">
        <v>2017</v>
      </c>
      <c r="B23" s="14">
        <v>0</v>
      </c>
      <c r="C23" s="13">
        <v>0.75</v>
      </c>
      <c r="D23" s="22">
        <f t="shared" si="6"/>
        <v>0</v>
      </c>
      <c r="F23" s="34"/>
      <c r="G23" s="34"/>
      <c r="H23" s="34"/>
      <c r="I23" s="35"/>
      <c r="J23" s="9"/>
      <c r="K23" s="9"/>
      <c r="L23" s="9"/>
    </row>
    <row r="24" spans="1:12" ht="13.8" customHeight="1" x14ac:dyDescent="0.3">
      <c r="A24" s="27">
        <v>2016</v>
      </c>
      <c r="B24" s="14">
        <v>0</v>
      </c>
      <c r="C24" s="13">
        <v>1</v>
      </c>
      <c r="D24" s="22">
        <f t="shared" si="6"/>
        <v>0</v>
      </c>
      <c r="F24" s="38" t="s">
        <v>42</v>
      </c>
      <c r="G24" s="38"/>
      <c r="H24" s="38"/>
      <c r="I24" s="38"/>
      <c r="J24" s="6">
        <v>0</v>
      </c>
      <c r="K24" s="9"/>
      <c r="L24" s="9"/>
    </row>
    <row r="25" spans="1:12" ht="13.8" customHeight="1" x14ac:dyDescent="0.3">
      <c r="A25" s="27">
        <v>2015</v>
      </c>
      <c r="B25" s="14">
        <v>0</v>
      </c>
      <c r="C25" s="13">
        <v>1</v>
      </c>
      <c r="D25" s="22">
        <f>C25*B25</f>
        <v>0</v>
      </c>
      <c r="F25" s="38" t="s">
        <v>51</v>
      </c>
      <c r="G25" s="38"/>
      <c r="H25" s="38"/>
      <c r="I25" s="38"/>
      <c r="J25" s="6">
        <v>0</v>
      </c>
      <c r="K25" s="9"/>
      <c r="L25" s="9"/>
    </row>
    <row r="26" spans="1:12" ht="13.8" customHeight="1" x14ac:dyDescent="0.3">
      <c r="A26" s="27">
        <v>2014</v>
      </c>
      <c r="B26" s="14">
        <v>0</v>
      </c>
      <c r="C26" s="13">
        <v>0.8</v>
      </c>
      <c r="D26" s="22">
        <f>C26*B26</f>
        <v>0</v>
      </c>
      <c r="F26" s="37" t="s">
        <v>56</v>
      </c>
      <c r="G26" s="37"/>
      <c r="H26" s="37"/>
      <c r="I26" s="37"/>
      <c r="J26" s="20">
        <f>J3-B20+J18+J21+J24-J25</f>
        <v>0</v>
      </c>
      <c r="K26" s="9"/>
      <c r="L26" s="9"/>
    </row>
    <row r="27" spans="1:12" ht="13.8" customHeight="1" x14ac:dyDescent="0.3">
      <c r="A27" s="37" t="s">
        <v>4</v>
      </c>
      <c r="B27" s="37"/>
      <c r="C27" s="37"/>
      <c r="D27" s="21">
        <f>SUM(D18:D26)</f>
        <v>0</v>
      </c>
      <c r="F27" s="48" t="s">
        <v>43</v>
      </c>
      <c r="G27" s="48"/>
      <c r="H27" s="48"/>
      <c r="I27" s="48"/>
      <c r="J27" s="15">
        <f>D4-J26</f>
        <v>0</v>
      </c>
      <c r="K27" s="9"/>
      <c r="L27" s="9"/>
    </row>
    <row r="28" spans="1:12" x14ac:dyDescent="0.3">
      <c r="D28" s="16"/>
      <c r="J28" s="9"/>
      <c r="K28" s="9"/>
      <c r="L28" s="9"/>
    </row>
    <row r="29" spans="1:12" ht="14.4" customHeight="1" x14ac:dyDescent="0.3">
      <c r="A29" s="36" t="s">
        <v>57</v>
      </c>
      <c r="B29" s="36"/>
      <c r="K29" s="9"/>
      <c r="L29" s="9"/>
    </row>
    <row r="30" spans="1:12" x14ac:dyDescent="0.3">
      <c r="K30" s="9"/>
      <c r="L30" s="9"/>
    </row>
    <row r="31" spans="1:12" ht="14.4" customHeight="1" x14ac:dyDescent="0.3">
      <c r="K31" s="9"/>
      <c r="L31" s="9"/>
    </row>
    <row r="32" spans="1:12" x14ac:dyDescent="0.3">
      <c r="A32" s="17"/>
      <c r="B32" s="17"/>
      <c r="K32" s="9"/>
      <c r="L32" s="9"/>
    </row>
    <row r="33" spans="1:12" ht="14.4" customHeight="1" x14ac:dyDescent="0.3">
      <c r="K33" s="9"/>
      <c r="L33" s="9"/>
    </row>
    <row r="34" spans="1:12" x14ac:dyDescent="0.3">
      <c r="I34" s="9"/>
      <c r="J34" s="9"/>
      <c r="K34" s="9"/>
      <c r="L34" s="9"/>
    </row>
    <row r="35" spans="1:12" x14ac:dyDescent="0.3">
      <c r="B35" s="16"/>
      <c r="I35" s="9"/>
      <c r="J35" s="9"/>
      <c r="K35" s="9"/>
      <c r="L35" s="9"/>
    </row>
    <row r="36" spans="1:12" x14ac:dyDescent="0.3">
      <c r="A36" s="18"/>
      <c r="I36" s="9"/>
      <c r="J36" s="9"/>
      <c r="K36" s="9"/>
      <c r="L36" s="9"/>
    </row>
    <row r="37" spans="1:12" x14ac:dyDescent="0.3">
      <c r="I37" s="9"/>
      <c r="J37" s="9"/>
      <c r="K37" s="9"/>
      <c r="L37" s="9"/>
    </row>
    <row r="38" spans="1:12" x14ac:dyDescent="0.3">
      <c r="I38" s="9"/>
      <c r="J38" s="9"/>
      <c r="K38" s="9"/>
      <c r="L38" s="9"/>
    </row>
    <row r="39" spans="1:12" x14ac:dyDescent="0.3">
      <c r="I39" s="9"/>
      <c r="J39" s="9"/>
      <c r="K39" s="9"/>
      <c r="L39" s="9"/>
    </row>
  </sheetData>
  <sheetProtection algorithmName="SHA-512" hashValue="UzWCmZ8jhm/jBw05tzcfQ/7JYtuIbLCDg5YbhDnRZizuBSTQv32qSOjm79FeVcRk1qm9rKzDXGMZy3RG5HXQyw==" saltValue="Uhnit6s7JVi4aQ5IcZK9gA==" spinCount="100000" sheet="1" objects="1" scenarios="1"/>
  <mergeCells count="18">
    <mergeCell ref="A1:J1"/>
    <mergeCell ref="F3:I3"/>
    <mergeCell ref="A3:D3"/>
    <mergeCell ref="A6:J6"/>
    <mergeCell ref="A14:F14"/>
    <mergeCell ref="A29:B29"/>
    <mergeCell ref="A16:D16"/>
    <mergeCell ref="F16:I16"/>
    <mergeCell ref="F17:I17"/>
    <mergeCell ref="F18:I18"/>
    <mergeCell ref="F20:I20"/>
    <mergeCell ref="F21:I21"/>
    <mergeCell ref="F22:I22"/>
    <mergeCell ref="F24:I24"/>
    <mergeCell ref="F25:I25"/>
    <mergeCell ref="F26:I26"/>
    <mergeCell ref="A27:C27"/>
    <mergeCell ref="F27:I27"/>
  </mergeCells>
  <hyperlinks>
    <hyperlink ref="A29" r:id="rId1"/>
  </hyperlinks>
  <pageMargins left="0.25" right="0.25" top="0.75" bottom="0.75" header="0.3" footer="0.3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F9" sqref="F9"/>
    </sheetView>
  </sheetViews>
  <sheetFormatPr defaultRowHeight="13.8" x14ac:dyDescent="0.3"/>
  <cols>
    <col min="1" max="1" width="17.6640625" style="1" customWidth="1"/>
    <col min="2" max="2" width="96" style="1" customWidth="1"/>
    <col min="3" max="3" width="26.5546875" style="1" customWidth="1"/>
    <col min="4" max="16384" width="8.88671875" style="1"/>
  </cols>
  <sheetData>
    <row r="1" spans="1:3" ht="27.6" x14ac:dyDescent="0.3">
      <c r="A1" s="2" t="s">
        <v>18</v>
      </c>
      <c r="B1" s="2" t="s">
        <v>13</v>
      </c>
      <c r="C1" s="2" t="s">
        <v>29</v>
      </c>
    </row>
    <row r="2" spans="1:3" x14ac:dyDescent="0.3">
      <c r="A2" s="3">
        <v>2019</v>
      </c>
      <c r="B2" s="3" t="s">
        <v>19</v>
      </c>
      <c r="C2" s="4" t="s">
        <v>30</v>
      </c>
    </row>
    <row r="3" spans="1:3" x14ac:dyDescent="0.3">
      <c r="A3" s="3">
        <v>2018</v>
      </c>
      <c r="B3" s="3" t="s">
        <v>20</v>
      </c>
      <c r="C3" s="4" t="s">
        <v>31</v>
      </c>
    </row>
    <row r="4" spans="1:3" ht="41.4" x14ac:dyDescent="0.3">
      <c r="A4" s="3">
        <v>2017</v>
      </c>
      <c r="B4" s="3" t="s">
        <v>14</v>
      </c>
      <c r="C4" s="4" t="s">
        <v>31</v>
      </c>
    </row>
    <row r="5" spans="1:3" ht="41.4" x14ac:dyDescent="0.3">
      <c r="A5" s="3">
        <v>2016</v>
      </c>
      <c r="B5" s="3" t="s">
        <v>15</v>
      </c>
      <c r="C5" s="3" t="s">
        <v>32</v>
      </c>
    </row>
    <row r="6" spans="1:3" ht="27.6" x14ac:dyDescent="0.3">
      <c r="A6" s="3">
        <v>2015</v>
      </c>
      <c r="B6" s="3" t="s">
        <v>16</v>
      </c>
      <c r="C6" s="3" t="s">
        <v>33</v>
      </c>
    </row>
    <row r="7" spans="1:3" x14ac:dyDescent="0.3">
      <c r="A7" s="3">
        <v>2014</v>
      </c>
      <c r="B7" s="3" t="s">
        <v>17</v>
      </c>
      <c r="C7" s="3" t="s">
        <v>32</v>
      </c>
    </row>
    <row r="8" spans="1:3" x14ac:dyDescent="0.3">
      <c r="A8" s="3">
        <v>2013</v>
      </c>
      <c r="B8" s="3" t="s">
        <v>34</v>
      </c>
      <c r="C8" s="3" t="s">
        <v>32</v>
      </c>
    </row>
    <row r="9" spans="1:3" ht="28.2" customHeight="1" x14ac:dyDescent="0.3">
      <c r="A9" s="50" t="s">
        <v>21</v>
      </c>
      <c r="B9" s="50"/>
      <c r="C9" s="50"/>
    </row>
    <row r="10" spans="1:3" ht="13.8" customHeight="1" x14ac:dyDescent="0.3">
      <c r="A10" s="49" t="s">
        <v>22</v>
      </c>
      <c r="B10" s="49"/>
      <c r="C10" s="49"/>
    </row>
    <row r="11" spans="1:3" ht="13.8" customHeight="1" x14ac:dyDescent="0.3">
      <c r="A11" s="49" t="s">
        <v>23</v>
      </c>
      <c r="B11" s="49"/>
      <c r="C11" s="49"/>
    </row>
    <row r="12" spans="1:3" ht="27" customHeight="1" x14ac:dyDescent="0.3">
      <c r="A12" s="49" t="s">
        <v>24</v>
      </c>
      <c r="B12" s="49"/>
      <c r="C12" s="49"/>
    </row>
    <row r="13" spans="1:3" ht="27" customHeight="1" x14ac:dyDescent="0.3">
      <c r="A13" s="49" t="s">
        <v>25</v>
      </c>
      <c r="B13" s="49"/>
      <c r="C13" s="49"/>
    </row>
    <row r="14" spans="1:3" ht="13.8" customHeight="1" x14ac:dyDescent="0.3">
      <c r="A14" s="49" t="s">
        <v>26</v>
      </c>
      <c r="B14" s="49"/>
      <c r="C14" s="49"/>
    </row>
    <row r="15" spans="1:3" ht="13.8" customHeight="1" x14ac:dyDescent="0.3">
      <c r="A15" s="49" t="s">
        <v>27</v>
      </c>
      <c r="B15" s="49"/>
      <c r="C15" s="49"/>
    </row>
    <row r="16" spans="1:3" ht="13.8" customHeight="1" x14ac:dyDescent="0.3">
      <c r="A16" s="49" t="s">
        <v>28</v>
      </c>
      <c r="B16" s="49"/>
      <c r="C16" s="49"/>
    </row>
  </sheetData>
  <sheetProtection algorithmName="SHA-512" hashValue="yGtUzBtucVkwXklp3LNvOhz8WiH3y1piOXdmxvP6AHuGCRaCy6xrCeiF4dSdP5x4xid50bKH/4f4jLOrrNYkeg==" saltValue="NvGGdjsm83RJFFR0GfrsIA==" spinCount="100000" sheet="1" objects="1" scenarios="1"/>
  <mergeCells count="8">
    <mergeCell ref="A9:C9"/>
    <mergeCell ref="A10:C10"/>
    <mergeCell ref="A11:C11"/>
    <mergeCell ref="A12:C12"/>
    <mergeCell ref="A13:C13"/>
    <mergeCell ref="A14:C14"/>
    <mergeCell ref="A15:C15"/>
    <mergeCell ref="A16:C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anno 2020</vt:lpstr>
      <vt:lpstr>anno 2021</vt:lpstr>
      <vt:lpstr>anno 2022</vt:lpstr>
      <vt:lpstr>legenda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2019-12-19T11:27:41Z</dcterms:modified>
</cp:coreProperties>
</file>